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r\Desktop\Плата ТП 2019\"/>
    </mc:Choice>
  </mc:AlternateContent>
  <bookViews>
    <workbookView xWindow="0" yWindow="0" windowWidth="16125" windowHeight="11505" tabRatio="822" activeTab="8"/>
  </bookViews>
  <sheets>
    <sheet name="прил2" sheetId="9" r:id="rId1"/>
    <sheet name="прил3" sheetId="1" r:id="rId2"/>
    <sheet name="прил3.1" sheetId="2" r:id="rId3"/>
    <sheet name="прил4" sheetId="3" r:id="rId4"/>
    <sheet name="прил5" sheetId="4" r:id="rId5"/>
    <sheet name="прил6" sheetId="5" r:id="rId6"/>
    <sheet name="прил7" sheetId="6" r:id="rId7"/>
    <sheet name="прил8" sheetId="7" r:id="rId8"/>
    <sheet name="прил9" sheetId="8" r:id="rId9"/>
  </sheets>
  <definedNames>
    <definedName name="_xlnm.Print_Area" localSheetId="0">прил2!$A$1:$C$28</definedName>
    <definedName name="_xlnm.Print_Area" localSheetId="2">прил3.1!$A$1:$E$54</definedName>
    <definedName name="_xlnm.Print_Area" localSheetId="3">прил4!$A$1:$E$33</definedName>
    <definedName name="_xlnm.Print_Area" localSheetId="5">прил6!$A$1:$D$13</definedName>
    <definedName name="_xlnm.Print_Area" localSheetId="6">прил7!$A$1:$E$16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4" l="1"/>
  <c r="C28" i="4"/>
  <c r="C27" i="4"/>
  <c r="C25" i="4"/>
  <c r="C19" i="4"/>
  <c r="C15" i="4"/>
  <c r="C12" i="4"/>
  <c r="C14" i="4"/>
  <c r="D38" i="4" l="1"/>
  <c r="E23" i="3" l="1"/>
  <c r="E24" i="3" s="1"/>
  <c r="E25" i="3" s="1"/>
  <c r="C13" i="3"/>
  <c r="H44" i="1" l="1"/>
  <c r="G43" i="1"/>
  <c r="G42" i="1"/>
  <c r="H42" i="1" s="1"/>
  <c r="H43" i="1"/>
  <c r="H39" i="1"/>
  <c r="G44" i="1"/>
  <c r="H40" i="1"/>
  <c r="G40" i="1"/>
  <c r="G39" i="1"/>
  <c r="C10" i="5"/>
  <c r="C26" i="4" l="1"/>
  <c r="C20" i="4" s="1"/>
  <c r="E15" i="6"/>
  <c r="C16" i="4" l="1"/>
  <c r="C10" i="4" s="1"/>
  <c r="C38" i="4" s="1"/>
  <c r="H13" i="1"/>
  <c r="G13" i="1"/>
  <c r="E16" i="3" l="1"/>
  <c r="E18" i="3"/>
  <c r="E19" i="3"/>
  <c r="E21" i="3"/>
  <c r="D26" i="4"/>
  <c r="E15" i="3"/>
  <c r="D20" i="4" l="1"/>
  <c r="D16" i="4" s="1"/>
  <c r="D10" i="4" s="1"/>
  <c r="E9" i="3"/>
  <c r="E10" i="3" s="1"/>
  <c r="E11" i="3" s="1"/>
</calcChain>
</file>

<file path=xl/sharedStrings.xml><?xml version="1.0" encoding="utf-8"?>
<sst xmlns="http://schemas.openxmlformats.org/spreadsheetml/2006/main" count="580" uniqueCount="244">
  <si>
    <t>Приложение № 3</t>
  </si>
  <si>
    <t xml:space="preserve">к стандартам раскрытия информации субъектами </t>
  </si>
  <si>
    <t>оптового и розничных рынков электрической энергии</t>
  </si>
  <si>
    <t>СТАНДАРТИЗИРОВАННЫЕ ТАРИФНЫЕ СТАВКИ</t>
  </si>
  <si>
    <t xml:space="preserve">для расчета платы за технологическое присоединение
к территориальным распределительным сетям на уровне
напряжения ниже 35 кВ и присоединяемой мощностью </t>
  </si>
  <si>
    <t xml:space="preserve">менее 8900 кВт </t>
  </si>
  <si>
    <t>ООО "БСК"</t>
  </si>
  <si>
    <t>(наименование сетевой организации)</t>
  </si>
  <si>
    <t>на</t>
  </si>
  <si>
    <t xml:space="preserve"> год</t>
  </si>
  <si>
    <t>Наименование стандартизированных 
тарифных ставок</t>
  </si>
  <si>
    <t>Единица измерения</t>
  </si>
  <si>
    <t>Стандартизированные тарифные ставки</t>
  </si>
  <si>
    <t>по постоянной схеме</t>
  </si>
  <si>
    <t>по 
временной схеме</t>
  </si>
  <si>
    <r>
      <t>С</t>
    </r>
    <r>
      <rPr>
        <vertAlign val="subscript"/>
        <sz val="12"/>
        <rFont val="Times New Roman"/>
        <family val="1"/>
        <charset val="204"/>
      </rPr>
      <t>1</t>
    </r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</si>
  <si>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</si>
  <si>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рублей/кВт</t>
  </si>
  <si>
    <t>до 15 кВт</t>
  </si>
  <si>
    <t>15-150 кВт</t>
  </si>
  <si>
    <t>150-670 кВт</t>
  </si>
  <si>
    <t>свыше 670 кВт</t>
  </si>
  <si>
    <r>
      <t>С</t>
    </r>
    <r>
      <rPr>
        <vertAlign val="subscript"/>
        <sz val="12"/>
        <rFont val="Times New Roman"/>
        <family val="1"/>
        <charset val="204"/>
      </rPr>
      <t>1.1</t>
    </r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</si>
  <si>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</si>
  <si>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r>
      <t>С</t>
    </r>
    <r>
      <rPr>
        <vertAlign val="subscript"/>
        <sz val="12"/>
        <rFont val="Times New Roman"/>
        <family val="1"/>
        <charset val="204"/>
      </rPr>
      <t>1.2</t>
    </r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</si>
  <si>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</si>
  <si>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</si>
  <si>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r>
      <t>С</t>
    </r>
    <r>
      <rPr>
        <vertAlign val="subscript"/>
        <sz val="12"/>
        <rFont val="Times New Roman"/>
        <family val="1"/>
        <charset val="204"/>
      </rPr>
      <t>1.3</t>
    </r>
    <r>
      <rPr>
        <sz val="8"/>
        <rFont val="Arial"/>
        <family val="2"/>
        <charset val="204"/>
      </rPr>
      <t/>
    </r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</si>
  <si>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</si>
  <si>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r>
      <t>С</t>
    </r>
    <r>
      <rPr>
        <vertAlign val="subscript"/>
        <sz val="12"/>
        <rFont val="Times New Roman"/>
        <family val="1"/>
        <charset val="204"/>
      </rPr>
      <t>1.4</t>
    </r>
    <r>
      <rPr>
        <sz val="8"/>
        <rFont val="Arial"/>
        <family val="2"/>
        <charset val="204"/>
      </rPr>
      <t/>
    </r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</si>
  <si>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</si>
  <si>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r>
      <t>С</t>
    </r>
    <r>
      <rPr>
        <vertAlign val="subscript"/>
        <sz val="12"/>
        <rFont val="Times New Roman"/>
        <family val="1"/>
        <charset val="204"/>
      </rPr>
      <t xml:space="preserve">2,i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</si>
  <si>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воздушных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</si>
  <si>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0,4 кВ</t>
  </si>
  <si>
    <t>6-10 кВ</t>
  </si>
  <si>
    <r>
      <t>С</t>
    </r>
    <r>
      <rPr>
        <vertAlign val="subscript"/>
        <sz val="12"/>
        <rFont val="Times New Roman"/>
        <family val="1"/>
        <charset val="204"/>
      </rPr>
      <t xml:space="preserve">3,i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</si>
  <si>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кабельных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</si>
  <si>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4,i </t>
    </r>
    <r>
      <rPr>
        <sz val="12"/>
        <rFont val="Times New Roman"/>
        <family val="1"/>
        <charset val="204"/>
      </rPr>
      <t>*</t>
    </r>
  </si>
  <si>
    <t>к Приложению №3</t>
  </si>
  <si>
    <t>Тарифное меню к стандартизированным тарифным ставкам С2,i, С3,i, С4,i</t>
  </si>
  <si>
    <t>Стандартизированная тарифная ставка С2,i на покрытие расходов сетевой организации на строительство воздушных линий электропередачи на i-м уровне напряжения в расчете на 1 км линий электропередачи</t>
  </si>
  <si>
    <t>(без НДС)</t>
  </si>
  <si>
    <t>Вид работ</t>
  </si>
  <si>
    <t>Ед. изм.</t>
  </si>
  <si>
    <t>Уровень напря жения, кВ</t>
  </si>
  <si>
    <t>Величина ставки</t>
  </si>
  <si>
    <t xml:space="preserve">при присоединении максимальной мощности более 150 кВт </t>
  </si>
  <si>
    <t xml:space="preserve">при присоединении максимальной мощности не более 150 кВт </t>
  </si>
  <si>
    <t>руб./км</t>
  </si>
  <si>
    <t>Стандартизированная тарифная ставка С3,i на покрытие расходов сетевой организации на строительство кабельных линий электропередачи на i-м уровне напряжения в расчете на 1 км линий электропередачи</t>
  </si>
  <si>
    <t>Уровень напряжения, кВ</t>
  </si>
  <si>
    <t>6(10)</t>
  </si>
  <si>
    <t>Стандартизированная тарифная ставка С4,i на покрытие расходов сетевой организации на строительство подстанций на i-м уровне напряжения</t>
  </si>
  <si>
    <t>руб./кВт</t>
  </si>
  <si>
    <t>СТП-160/6/0,4</t>
  </si>
  <si>
    <t>Приложение № 4</t>
  </si>
  <si>
    <t>РАСХОДЫ НА МЕРОПРИЯТИЯ,</t>
  </si>
  <si>
    <t>Наименование мероприятий</t>
  </si>
  <si>
    <t>Объем максимальной мощности (кВт)</t>
  </si>
  <si>
    <t>Ставки для расчета платы по каждому мероприятию (рублей/кВт) (без учета НДС)</t>
  </si>
  <si>
    <t>1.</t>
  </si>
  <si>
    <t>по временной схеме</t>
  </si>
  <si>
    <t>2.</t>
  </si>
  <si>
    <t>Разработка сетевой организацией проектной документации по 
строительству "последней мили"</t>
  </si>
  <si>
    <t>3.</t>
  </si>
  <si>
    <t>Выполнение сетевой организацией мероприятий, связанных со строительством "последней мили":</t>
  </si>
  <si>
    <t>3.1.</t>
  </si>
  <si>
    <t>строительство воздушных линий</t>
  </si>
  <si>
    <t>0,4кВ</t>
  </si>
  <si>
    <t>3.2.</t>
  </si>
  <si>
    <t>строительство кабельных линий</t>
  </si>
  <si>
    <t>3.3.</t>
  </si>
  <si>
    <t>строительство пунктов секционирования</t>
  </si>
  <si>
    <t>3.4.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</si>
  <si>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</si>
  <si>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3.5.</t>
  </si>
  <si>
    <t>строительство центров питания и подстанций уровнем напряжения 35 кВ и выше</t>
  </si>
  <si>
    <t>4.</t>
  </si>
  <si>
    <t>5.</t>
  </si>
  <si>
    <t>Участие сетевой организации в осмотре должностным лицом органа федерального государственного 
энергетического надзора присоединяемых устройств заявителя:</t>
  </si>
  <si>
    <t>6.</t>
  </si>
  <si>
    <t>Фактические действия по присоединению и 
обеспечению работы энергопринимающих 
устройств потребителей электрической энергии, объектов по производству электрической энергии, 
а также объектов электросетевого хозяйства, принадлежащих сетевым организациям и иным лицам, 
к электрической сети:</t>
  </si>
  <si>
    <t>Приложение № 5</t>
  </si>
  <si>
    <t>Р А С Ч Е Т</t>
  </si>
  <si>
    <t>необходимой валовой выручки сетевой организации
на технологическое присоединение</t>
  </si>
  <si>
    <t>(тыс. рублей)</t>
  </si>
  <si>
    <t>Показатели</t>
  </si>
  <si>
    <t>Расходы на выполнение мероприятий по технологическому присоединению - всего</t>
  </si>
  <si>
    <t>в том числе: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</si>
  <si>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</si>
  <si>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</si>
  <si>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</si>
  <si>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</si>
  <si>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</si>
  <si>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</t>
  </si>
  <si>
    <t>1.4.</t>
  </si>
  <si>
    <t>отчисления на страховые взносы</t>
  </si>
  <si>
    <t>1.5.</t>
  </si>
  <si>
    <t>прочие расходы - всего</t>
  </si>
  <si>
    <t>из них:</t>
  </si>
  <si>
    <t>1.5.1.</t>
  </si>
  <si>
    <t>работы и услуги производственного 
характера</t>
  </si>
  <si>
    <t>1.5.2.</t>
  </si>
  <si>
    <t>налоги и сборы, уменьшающие налогооблагаемую базу на прибыль организаций</t>
  </si>
  <si>
    <t>1.5.3.</t>
  </si>
  <si>
    <t>работы и услуги непроизводственного характера - всего</t>
  </si>
  <si>
    <t>1.5.3.1</t>
  </si>
  <si>
    <t>услуги связи</t>
  </si>
  <si>
    <t>1.5.3.2</t>
  </si>
  <si>
    <t>расходы на охрану и пожарную 
безопасность</t>
  </si>
  <si>
    <t>1.5.3.3</t>
  </si>
  <si>
    <t>расходы на информационное 
обслуживание, консультационные 
и юридические услуги</t>
  </si>
  <si>
    <t>1.5.3.4</t>
  </si>
  <si>
    <t>плата за аренду имущества</t>
  </si>
  <si>
    <t>1.5.3.5</t>
  </si>
  <si>
    <t>другие прочие расходы, связанные с производством и реализацией</t>
  </si>
  <si>
    <t>расходы на страхование</t>
  </si>
  <si>
    <t>амортизация</t>
  </si>
  <si>
    <t>прочие расходы</t>
  </si>
  <si>
    <t>1.5.4.</t>
  </si>
  <si>
    <t>внереализационные расходы - всего</t>
  </si>
  <si>
    <t>1.5.4.1</t>
  </si>
  <si>
    <t>расходы на услуги банков</t>
  </si>
  <si>
    <t>1.5.4.2</t>
  </si>
  <si>
    <t>процент за пользование кредитом</t>
  </si>
  <si>
    <t>1.5.4.3</t>
  </si>
  <si>
    <t>прочие обоснованные расходы</t>
  </si>
  <si>
    <t>1.5.4.4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</si>
  <si>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</si>
  <si>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
электроэнергетики</t>
  </si>
  <si>
    <t>Итого (размер необходимой валовой 
выручки)</t>
  </si>
  <si>
    <t>Приложение № 6</t>
  </si>
  <si>
    <t>ФАКТИЧЕСКИЕ СРЕДНИЕ ДАННЫЕ</t>
  </si>
  <si>
    <t>о присоединенных объемах максимальной мощности
за 3 предыдущих года по каждому мероприятию</t>
  </si>
  <si>
    <t>Наименование 
мероприятий</t>
  </si>
  <si>
    <t>Фактические расходы на строительство подстанций 
за 3 предыдущих года 
(тыс. рублей)</t>
  </si>
  <si>
    <t>Объем мощности, 
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</si>
  <si>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</si>
  <si>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</si>
  <si>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</si>
  <si>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Приложение № 7</t>
  </si>
  <si>
    <t>о длине линий электропередачи и об объемах максимальной
мощности построенных объектов за 3 предыдущих года
по каждому мероприятию</t>
  </si>
  <si>
    <t>Расходы на строительство воздушных и кабельных линий электропередачи 
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</si>
  <si>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</si>
  <si>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
максимальной мощности, присоединенной путем 
строительства воздушных или кабельных линий 
за последние 
3 года (кВт)</t>
  </si>
  <si>
    <t>Строительство кабельных линий электропередачи:</t>
  </si>
  <si>
    <t>1 - 20 кВ</t>
  </si>
  <si>
    <t>35 кВ</t>
  </si>
  <si>
    <t>Строительство воздушных линий электропередачи:</t>
  </si>
  <si>
    <t>Приложение № 8</t>
  </si>
  <si>
    <t>И Н Ф О Р М А Ц И Я</t>
  </si>
  <si>
    <t>Категория 
заявителей</t>
  </si>
  <si>
    <t>Количество договоров (штук)</t>
  </si>
  <si>
    <t>Максимальная мощность (кВт)</t>
  </si>
  <si>
    <t>Стоимость договоров 
(без НДС) (тыс. рублей)</t>
  </si>
  <si>
    <t>35 кВ
и выше</t>
  </si>
  <si>
    <t>До 15 кВт - всего</t>
  </si>
  <si>
    <t>-</t>
  </si>
  <si>
    <t>в том числе</t>
  </si>
  <si>
    <t>льготная категория *</t>
  </si>
  <si>
    <t>От 15 до 
150 кВт - всего</t>
  </si>
  <si>
    <t>льготная категория **</t>
  </si>
  <si>
    <t>От 150 кВт 
до 670 кВт - всего</t>
  </si>
  <si>
    <t>От 670 кВт 
до 8900 кВт - всего</t>
  </si>
  <si>
    <t>От 8900 кВт - всего</t>
  </si>
  <si>
    <t>Объекты 
генерации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</si>
  <si>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</si>
  <si>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</si>
  <si>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t>Приложение № 9</t>
  </si>
  <si>
    <t>Категория заявителей</t>
  </si>
  <si>
    <t>Количество заявок (штук)</t>
  </si>
  <si>
    <t>От 15 до 150 кВт - 
всего</t>
  </si>
  <si>
    <t>по индивидуальному проекту</t>
  </si>
  <si>
    <t>Объекты генерации</t>
  </si>
  <si>
    <t>об осуществлении технологического присоединения по договорам, заключенным за 2017 год</t>
  </si>
  <si>
    <t>о поданных заявках на технологическое присоединение 
за 2017 год</t>
  </si>
  <si>
    <t>СИП-3 1х50</t>
  </si>
  <si>
    <t>СИП-2 3х35</t>
  </si>
  <si>
    <t>СИП-2 3х50</t>
  </si>
  <si>
    <t>СИП-2 3х70</t>
  </si>
  <si>
    <t>СИП-4 2х16</t>
  </si>
  <si>
    <t>СИП-4 2х25</t>
  </si>
  <si>
    <t>СИП-4 4х16</t>
  </si>
  <si>
    <t>СИП-4 4х25</t>
  </si>
  <si>
    <t>АС-50</t>
  </si>
  <si>
    <t>АПвБбШв 4х16</t>
  </si>
  <si>
    <t>АПвБбШв 4х25</t>
  </si>
  <si>
    <t>АПвБбШв 4х35</t>
  </si>
  <si>
    <t>АПвБбШв 4х50</t>
  </si>
  <si>
    <t>АПвБбШв 4х70</t>
  </si>
  <si>
    <t>АПвБбШв 4х95</t>
  </si>
  <si>
    <t>АПвБбШв 4х120</t>
  </si>
  <si>
    <t>АПвБбШв 4х150</t>
  </si>
  <si>
    <t>АПвБбШв 4х185</t>
  </si>
  <si>
    <t>АСБ 3х50</t>
  </si>
  <si>
    <t>АСБ 3х120</t>
  </si>
  <si>
    <t>АСБ 3х150</t>
  </si>
  <si>
    <t>АСБ 3х185</t>
  </si>
  <si>
    <t>АСБ 3х240</t>
  </si>
  <si>
    <t>3КТПБ-1000/6(10)/0,4</t>
  </si>
  <si>
    <t>2КТПБ-1000/6(10)/0,4</t>
  </si>
  <si>
    <t>2КТПБ-630/6(10)/0,4</t>
  </si>
  <si>
    <t>2КТПБ-400/6(10)/0,4</t>
  </si>
  <si>
    <t>2КТП-400/6(10)/0,4</t>
  </si>
  <si>
    <t>2КТПН-250/6(10)/0,4</t>
  </si>
  <si>
    <t>КТПБ-1000/6(10)/0,4</t>
  </si>
  <si>
    <t>КТПБ-630/6(10)/0,4</t>
  </si>
  <si>
    <t>КТПН-250/6(10)/0,4</t>
  </si>
  <si>
    <t>КТПН-160/6/0,4</t>
  </si>
  <si>
    <t>СТП-63/10/0,4</t>
  </si>
  <si>
    <t>на 2019 год</t>
  </si>
  <si>
    <r>
      <t>_____</t>
    </r>
    <r>
      <rPr>
        <sz val="11"/>
        <rFont val="Times New Roman"/>
        <family val="1"/>
        <charset val="204"/>
      </rPr>
      <t>*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Ставки платы С</t>
    </r>
    <r>
      <rPr>
        <vertAlign val="subscript"/>
        <sz val="11"/>
        <rFont val="Times New Roman"/>
        <family val="1"/>
        <charset val="204"/>
      </rPr>
      <t>2,i</t>
    </r>
    <r>
      <rPr>
        <sz val="11"/>
        <rFont val="Times New Roman"/>
        <family val="1"/>
        <charset val="204"/>
      </rPr>
      <t>,  С</t>
    </r>
    <r>
      <rPr>
        <vertAlign val="subscript"/>
        <sz val="11"/>
        <rFont val="Times New Roman"/>
        <family val="1"/>
        <charset val="204"/>
      </rPr>
      <t>3,i</t>
    </r>
    <r>
      <rPr>
        <sz val="11"/>
        <rFont val="Times New Roman"/>
        <family val="1"/>
        <charset val="204"/>
      </rPr>
      <t xml:space="preserve"> и С</t>
    </r>
    <r>
      <rPr>
        <vertAlign val="subscript"/>
        <sz val="11"/>
        <rFont val="Times New Roman"/>
        <family val="1"/>
        <charset val="204"/>
      </rPr>
      <t>4,i</t>
    </r>
    <r>
      <rPr>
        <sz val="11"/>
        <rFont val="Times New Roman"/>
        <family val="1"/>
        <charset val="204"/>
      </rPr>
      <t xml:space="preserve">  прилагаются в отдельном тарифном меню.</t>
    </r>
  </si>
  <si>
    <t>Плановые 
показатели 
на следующий 
период (2019 год)</t>
  </si>
  <si>
    <t>Стандартизированная тарифная ставка на покрытие расходов сетевой организации на строительство подстанций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</si>
  <si>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Распределение необходимой валовой 
выручки (рублей)</t>
  </si>
  <si>
    <t>2019</t>
  </si>
  <si>
    <t>осуществляемые при технологическом присоединении на 2019 год</t>
  </si>
  <si>
    <t>Ожидаемые данные за текущий период (2018 год)</t>
  </si>
  <si>
    <t>Проверка сетевой 
организацией выполнения заявителем технических условий:</t>
  </si>
  <si>
    <t>Подготовка и выдача сетевой организацией технических условий заявителю:</t>
  </si>
  <si>
    <t>Приложение № 2</t>
  </si>
  <si>
    <t>к стандартам раскрытия информации субъектами оптового и розничных рынков электрической энергии</t>
  </si>
  <si>
    <t>(в ред. Постановления Правительства РФ от 17.09.2015 № 987)</t>
  </si>
  <si>
    <t>ПРОГНОЗНЫЕ СВЕДЕНИЯ</t>
  </si>
  <si>
    <t>о расходах за технологическое присоединение</t>
  </si>
  <si>
    <t xml:space="preserve">1. Полное наименование  </t>
  </si>
  <si>
    <t xml:space="preserve">2. Сокращенное наименование  </t>
  </si>
  <si>
    <t xml:space="preserve">3. Место нахождения  </t>
  </si>
  <si>
    <t xml:space="preserve">4. Адрес юридического лица  </t>
  </si>
  <si>
    <t xml:space="preserve">5. ИНН  </t>
  </si>
  <si>
    <t xml:space="preserve">6. КПП  </t>
  </si>
  <si>
    <t xml:space="preserve">7. Ф.И.О. руководителя  </t>
  </si>
  <si>
    <t xml:space="preserve">8. Адрес электронной почты  </t>
  </si>
  <si>
    <t xml:space="preserve">9. Контактный телефон  </t>
  </si>
  <si>
    <t xml:space="preserve">10. Факс  </t>
  </si>
  <si>
    <t>656015, Алтайский край, г.Барнаул, ул.Деповская, 19</t>
  </si>
  <si>
    <t>Портнягин Сергей Анатольевич</t>
  </si>
  <si>
    <t>bsk22@bsk22.ru</t>
  </si>
  <si>
    <t>(385-2) 616-335</t>
  </si>
  <si>
    <t>(385-2) 36-80-17</t>
  </si>
  <si>
    <t>ООО "Барнаульская сетевая компания" на 2019 год</t>
  </si>
  <si>
    <t>Общество с ограниченной ответственностью "Барнаульская сетевая компания"</t>
  </si>
  <si>
    <t xml:space="preserve">3 254,55 </t>
  </si>
  <si>
    <t>Выпадающие доходы (недополученный доход по ставеке С1)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</si>
</sst>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9" x14ac:knownFonts="1"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9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name val="Arial Cyr"/>
      <charset val="204"/>
    </font>
    <font>
      <sz val="10"/>
      <color rgb="FFFF000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3"/>
      <name val="Times New Roman"/>
      <family val="1"/>
      <charset val="204"/>
    </font>
    <font>
      <sz val="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146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4" fontId="5" fillId="0" borderId="3" xfId="0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center" vertical="top"/>
    </xf>
    <xf numFmtId="4" fontId="7" fillId="0" borderId="3" xfId="0" applyNumberFormat="1" applyFont="1" applyBorder="1" applyAlignment="1">
      <alignment horizontal="right" vertical="top"/>
    </xf>
    <xf numFmtId="0" fontId="5" fillId="0" borderId="7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right"/>
    </xf>
    <xf numFmtId="0" fontId="10" fillId="0" borderId="0" xfId="0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 indent="1"/>
    </xf>
    <xf numFmtId="0" fontId="5" fillId="0" borderId="3" xfId="0" applyFont="1" applyBorder="1" applyAlignment="1">
      <alignment horizontal="right" vertical="top"/>
    </xf>
    <xf numFmtId="0" fontId="5" fillId="0" borderId="3" xfId="0" applyFont="1" applyFill="1" applyBorder="1" applyAlignment="1">
      <alignment horizontal="right" vertical="center" wrapText="1" indent="1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164" fontId="3" fillId="0" borderId="3" xfId="1" applyNumberFormat="1" applyFont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top" wrapText="1" indent="2"/>
    </xf>
    <xf numFmtId="0" fontId="5" fillId="0" borderId="3" xfId="0" applyFont="1" applyFill="1" applyBorder="1" applyAlignment="1">
      <alignment horizontal="left" vertical="top" wrapText="1" indent="3"/>
    </xf>
    <xf numFmtId="164" fontId="12" fillId="0" borderId="3" xfId="1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top"/>
    </xf>
    <xf numFmtId="0" fontId="1" fillId="0" borderId="0" xfId="1" applyFont="1" applyAlignment="1">
      <alignment horizontal="right" vertical="top"/>
    </xf>
    <xf numFmtId="0" fontId="2" fillId="0" borderId="0" xfId="0" applyFont="1" applyBorder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left" vertical="top" wrapText="1" indent="1"/>
    </xf>
    <xf numFmtId="164" fontId="5" fillId="0" borderId="3" xfId="0" applyNumberFormat="1" applyFont="1" applyFill="1" applyBorder="1" applyAlignment="1">
      <alignment horizontal="center" vertical="top"/>
    </xf>
    <xf numFmtId="4" fontId="7" fillId="0" borderId="3" xfId="0" applyNumberFormat="1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horizontal="center" vertical="top"/>
    </xf>
    <xf numFmtId="3" fontId="16" fillId="0" borderId="0" xfId="0" applyNumberFormat="1" applyFont="1" applyBorder="1" applyAlignment="1">
      <alignment horizontal="left"/>
    </xf>
    <xf numFmtId="0" fontId="1" fillId="0" borderId="4" xfId="0" applyFont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Fill="1" applyBorder="1" applyAlignment="1">
      <alignment horizontal="left" vertical="top" wrapText="1" inden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3" fontId="3" fillId="0" borderId="0" xfId="0" applyNumberFormat="1" applyFont="1" applyBorder="1" applyAlignment="1">
      <alignment horizontal="left"/>
    </xf>
    <xf numFmtId="0" fontId="5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 indent="1"/>
    </xf>
    <xf numFmtId="4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Font="1"/>
    <xf numFmtId="4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2" fontId="3" fillId="0" borderId="3" xfId="0" applyNumberFormat="1" applyFont="1" applyBorder="1" applyAlignment="1">
      <alignment horizontal="right" vertical="center" wrapText="1"/>
    </xf>
    <xf numFmtId="3" fontId="5" fillId="0" borderId="3" xfId="2" applyNumberFormat="1" applyFont="1" applyFill="1" applyBorder="1" applyAlignment="1">
      <alignment horizontal="center" vertical="top"/>
    </xf>
    <xf numFmtId="4" fontId="5" fillId="0" borderId="3" xfId="2" applyNumberFormat="1" applyFont="1" applyFill="1" applyBorder="1" applyAlignment="1">
      <alignment horizontal="center" vertical="top"/>
    </xf>
    <xf numFmtId="3" fontId="1" fillId="0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3" fontId="14" fillId="0" borderId="3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>
      <alignment horizontal="center" vertical="center"/>
    </xf>
    <xf numFmtId="165" fontId="14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ill="1"/>
    <xf numFmtId="0" fontId="3" fillId="0" borderId="0" xfId="0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center" vertical="top"/>
    </xf>
    <xf numFmtId="2" fontId="5" fillId="0" borderId="3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right" vertical="top"/>
    </xf>
    <xf numFmtId="2" fontId="0" fillId="0" borderId="0" xfId="0" applyNumberFormat="1" applyFill="1"/>
    <xf numFmtId="4" fontId="3" fillId="0" borderId="0" xfId="0" applyNumberFormat="1" applyFont="1" applyFill="1" applyBorder="1" applyAlignment="1">
      <alignment horizontal="left"/>
    </xf>
    <xf numFmtId="0" fontId="1" fillId="0" borderId="0" xfId="0" applyFont="1" applyAlignment="1">
      <alignment horizontal="left" vertical="center" indent="15"/>
    </xf>
    <xf numFmtId="0" fontId="11" fillId="0" borderId="0" xfId="0" applyFont="1" applyAlignment="1">
      <alignment horizontal="left" vertical="center" indent="15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indent="15"/>
    </xf>
    <xf numFmtId="0" fontId="17" fillId="0" borderId="0" xfId="0" applyFont="1" applyAlignment="1">
      <alignment horizontal="left" vertical="center" indent="7"/>
    </xf>
    <xf numFmtId="0" fontId="18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5" fillId="0" borderId="5" xfId="0" applyFont="1" applyFill="1" applyBorder="1" applyAlignment="1">
      <alignment horizontal="right" vertical="top" wrapText="1"/>
    </xf>
    <xf numFmtId="0" fontId="5" fillId="0" borderId="3" xfId="0" applyFont="1" applyFill="1" applyBorder="1" applyAlignment="1">
      <alignment horizontal="right" vertical="top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8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justify" vertical="top" wrapText="1"/>
    </xf>
    <xf numFmtId="0" fontId="2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top"/>
    </xf>
    <xf numFmtId="0" fontId="1" fillId="0" borderId="0" xfId="1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top" wrapText="1"/>
    </xf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</cellXfs>
  <cellStyles count="3">
    <cellStyle name="Обычный" xfId="0" builtinId="0"/>
    <cellStyle name="Обычный 3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sk22@bsk22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zoomScaleNormal="100" workbookViewId="0">
      <selection activeCell="C1" sqref="C1"/>
    </sheetView>
  </sheetViews>
  <sheetFormatPr defaultRowHeight="11.25" x14ac:dyDescent="0.2"/>
  <cols>
    <col min="1" max="1" width="37.33203125" customWidth="1"/>
    <col min="2" max="2" width="51.1640625" customWidth="1"/>
    <col min="3" max="3" width="47.6640625" customWidth="1"/>
    <col min="4" max="4" width="42.83203125" customWidth="1"/>
  </cols>
  <sheetData>
    <row r="1" spans="1:4" ht="12.75" x14ac:dyDescent="0.2">
      <c r="B1" s="89"/>
      <c r="C1" s="98" t="s">
        <v>220</v>
      </c>
    </row>
    <row r="2" spans="1:4" ht="22.5" x14ac:dyDescent="0.2">
      <c r="B2" s="89"/>
      <c r="C2" s="98" t="s">
        <v>221</v>
      </c>
    </row>
    <row r="3" spans="1:4" ht="22.5" x14ac:dyDescent="0.2">
      <c r="B3" s="90"/>
      <c r="C3" s="98" t="s">
        <v>222</v>
      </c>
    </row>
    <row r="4" spans="1:4" ht="16.5" x14ac:dyDescent="0.2">
      <c r="B4" s="91"/>
    </row>
    <row r="5" spans="1:4" ht="18.75" x14ac:dyDescent="0.2">
      <c r="B5" s="92" t="s">
        <v>223</v>
      </c>
    </row>
    <row r="6" spans="1:4" ht="18.75" x14ac:dyDescent="0.2">
      <c r="B6" s="92" t="s">
        <v>224</v>
      </c>
    </row>
    <row r="7" spans="1:4" ht="18.75" x14ac:dyDescent="0.2">
      <c r="A7" s="85"/>
      <c r="B7" s="92" t="s">
        <v>240</v>
      </c>
      <c r="C7" s="85"/>
      <c r="D7" s="99"/>
    </row>
    <row r="8" spans="1:4" ht="12.75" x14ac:dyDescent="0.2">
      <c r="B8" s="93" t="s">
        <v>7</v>
      </c>
      <c r="C8" s="93"/>
      <c r="D8" s="94"/>
    </row>
    <row r="10" spans="1:4" ht="16.5" x14ac:dyDescent="0.2">
      <c r="A10" s="95" t="s">
        <v>225</v>
      </c>
      <c r="B10" s="95" t="s">
        <v>241</v>
      </c>
    </row>
    <row r="11" spans="1:4" ht="16.5" x14ac:dyDescent="0.2">
      <c r="A11" s="96"/>
      <c r="B11" s="95"/>
    </row>
    <row r="12" spans="1:4" ht="16.5" x14ac:dyDescent="0.2">
      <c r="A12" s="95" t="s">
        <v>226</v>
      </c>
      <c r="B12" s="95" t="s">
        <v>6</v>
      </c>
    </row>
    <row r="13" spans="1:4" ht="16.5" x14ac:dyDescent="0.2">
      <c r="A13" s="96"/>
      <c r="B13" s="95"/>
    </row>
    <row r="14" spans="1:4" ht="16.5" x14ac:dyDescent="0.2">
      <c r="A14" s="95" t="s">
        <v>227</v>
      </c>
      <c r="B14" s="95" t="s">
        <v>235</v>
      </c>
    </row>
    <row r="15" spans="1:4" ht="16.5" x14ac:dyDescent="0.2">
      <c r="A15" s="96"/>
      <c r="B15" s="95"/>
    </row>
    <row r="16" spans="1:4" ht="16.5" x14ac:dyDescent="0.2">
      <c r="A16" s="95" t="s">
        <v>228</v>
      </c>
      <c r="B16" s="95" t="s">
        <v>235</v>
      </c>
    </row>
    <row r="17" spans="1:2" ht="16.5" x14ac:dyDescent="0.2">
      <c r="A17" s="96"/>
      <c r="B17" s="95"/>
    </row>
    <row r="18" spans="1:2" ht="16.5" x14ac:dyDescent="0.2">
      <c r="A18" s="95" t="s">
        <v>229</v>
      </c>
      <c r="B18" s="100">
        <v>2221070063</v>
      </c>
    </row>
    <row r="19" spans="1:2" ht="16.5" x14ac:dyDescent="0.2">
      <c r="A19" s="97"/>
      <c r="B19" s="100"/>
    </row>
    <row r="20" spans="1:2" ht="16.5" x14ac:dyDescent="0.2">
      <c r="A20" s="95" t="s">
        <v>230</v>
      </c>
      <c r="B20" s="100">
        <v>222101001</v>
      </c>
    </row>
    <row r="21" spans="1:2" ht="16.5" x14ac:dyDescent="0.2">
      <c r="A21" s="97"/>
      <c r="B21" s="100"/>
    </row>
    <row r="22" spans="1:2" ht="16.5" x14ac:dyDescent="0.2">
      <c r="A22" s="95" t="s">
        <v>231</v>
      </c>
      <c r="B22" s="100" t="s">
        <v>236</v>
      </c>
    </row>
    <row r="23" spans="1:2" ht="16.5" x14ac:dyDescent="0.2">
      <c r="A23" s="96"/>
      <c r="B23" s="100"/>
    </row>
    <row r="24" spans="1:2" ht="16.5" x14ac:dyDescent="0.2">
      <c r="A24" s="95" t="s">
        <v>232</v>
      </c>
      <c r="B24" s="100" t="s">
        <v>237</v>
      </c>
    </row>
    <row r="25" spans="1:2" ht="16.5" x14ac:dyDescent="0.2">
      <c r="A25" s="96"/>
      <c r="B25" s="100"/>
    </row>
    <row r="26" spans="1:2" ht="16.5" x14ac:dyDescent="0.2">
      <c r="A26" s="95" t="s">
        <v>233</v>
      </c>
      <c r="B26" s="100" t="s">
        <v>238</v>
      </c>
    </row>
    <row r="27" spans="1:2" ht="16.5" x14ac:dyDescent="0.2">
      <c r="A27" s="96"/>
      <c r="B27" s="100"/>
    </row>
    <row r="28" spans="1:2" ht="16.5" x14ac:dyDescent="0.2">
      <c r="A28" s="95" t="s">
        <v>234</v>
      </c>
      <c r="B28" s="100" t="s">
        <v>239</v>
      </c>
    </row>
    <row r="29" spans="1:2" ht="16.5" x14ac:dyDescent="0.2">
      <c r="B29" s="95"/>
    </row>
  </sheetData>
  <hyperlinks>
    <hyperlink ref="B24" r:id="rId1"/>
  </hyperlinks>
  <pageMargins left="0.7" right="0.7" top="0.75" bottom="0.75" header="0.3" footer="0.3"/>
  <pageSetup paperSize="9" scale="8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zoomScale="80" zoomScaleNormal="80" workbookViewId="0">
      <pane xSplit="4" ySplit="12" topLeftCell="E40" activePane="bottomRight" state="frozen"/>
      <selection pane="topRight" activeCell="E1" sqref="E1"/>
      <selection pane="bottomLeft" activeCell="A13" sqref="A13"/>
      <selection pane="bottomRight" activeCell="G42" sqref="G42"/>
    </sheetView>
  </sheetViews>
  <sheetFormatPr defaultRowHeight="11.25" x14ac:dyDescent="0.2"/>
  <cols>
    <col min="2" max="2" width="14.1640625" customWidth="1"/>
    <col min="4" max="4" width="66.1640625" customWidth="1"/>
    <col min="7" max="8" width="15.5" style="60" customWidth="1"/>
  </cols>
  <sheetData>
    <row r="1" spans="1:8" ht="12.75" x14ac:dyDescent="0.2">
      <c r="A1" s="1"/>
      <c r="B1" s="1"/>
      <c r="C1" s="1"/>
      <c r="D1" s="1"/>
      <c r="E1" s="1"/>
      <c r="F1" s="1"/>
      <c r="G1" s="1"/>
      <c r="H1" s="2" t="s">
        <v>0</v>
      </c>
    </row>
    <row r="2" spans="1:8" ht="12.75" x14ac:dyDescent="0.2">
      <c r="A2" s="1"/>
      <c r="B2" s="1"/>
      <c r="C2" s="1"/>
      <c r="D2" s="1"/>
      <c r="E2" s="1"/>
      <c r="F2" s="1"/>
      <c r="G2" s="1"/>
      <c r="H2" s="2" t="s">
        <v>1</v>
      </c>
    </row>
    <row r="3" spans="1:8" ht="12.75" x14ac:dyDescent="0.2">
      <c r="A3" s="1"/>
      <c r="B3" s="1"/>
      <c r="C3" s="1"/>
      <c r="D3" s="1"/>
      <c r="E3" s="1"/>
      <c r="F3" s="1"/>
      <c r="G3" s="1"/>
      <c r="H3" s="2" t="s">
        <v>2</v>
      </c>
    </row>
    <row r="4" spans="1:8" ht="12.75" x14ac:dyDescent="0.2">
      <c r="A4" s="1"/>
      <c r="B4" s="1"/>
      <c r="C4" s="1"/>
      <c r="D4" s="1"/>
      <c r="E4" s="1"/>
      <c r="F4" s="1"/>
      <c r="G4" s="1"/>
      <c r="H4" s="1"/>
    </row>
    <row r="5" spans="1:8" ht="18.75" x14ac:dyDescent="0.3">
      <c r="A5" s="102" t="s">
        <v>3</v>
      </c>
      <c r="B5" s="102"/>
      <c r="C5" s="102"/>
      <c r="D5" s="102"/>
      <c r="E5" s="102"/>
      <c r="F5" s="102"/>
      <c r="G5" s="102"/>
      <c r="H5" s="102"/>
    </row>
    <row r="6" spans="1:8" ht="18.75" x14ac:dyDescent="0.3">
      <c r="A6" s="103" t="s">
        <v>4</v>
      </c>
      <c r="B6" s="103"/>
      <c r="C6" s="103"/>
      <c r="D6" s="103"/>
      <c r="E6" s="103"/>
      <c r="F6" s="103"/>
      <c r="G6" s="103"/>
      <c r="H6" s="103"/>
    </row>
    <row r="7" spans="1:8" ht="18.75" x14ac:dyDescent="0.3">
      <c r="A7" s="3" t="s">
        <v>5</v>
      </c>
      <c r="B7" s="4"/>
      <c r="C7" s="104" t="s">
        <v>6</v>
      </c>
      <c r="D7" s="104"/>
      <c r="E7" s="104"/>
      <c r="F7" s="104"/>
      <c r="G7" s="104"/>
      <c r="H7" s="104"/>
    </row>
    <row r="8" spans="1:8" ht="15" x14ac:dyDescent="0.25">
      <c r="A8" s="5"/>
      <c r="B8" s="5"/>
      <c r="C8" s="105" t="s">
        <v>7</v>
      </c>
      <c r="D8" s="105"/>
      <c r="E8" s="105"/>
      <c r="F8" s="105"/>
      <c r="G8" s="105"/>
      <c r="H8" s="105"/>
    </row>
    <row r="9" spans="1:8" ht="18.75" x14ac:dyDescent="0.3">
      <c r="A9" s="3"/>
      <c r="B9" s="3"/>
      <c r="C9" s="4" t="s">
        <v>8</v>
      </c>
      <c r="D9" s="106" t="s">
        <v>215</v>
      </c>
      <c r="E9" s="106"/>
      <c r="F9" s="3" t="s">
        <v>9</v>
      </c>
      <c r="G9" s="3"/>
      <c r="H9" s="3"/>
    </row>
    <row r="10" spans="1:8" ht="15" x14ac:dyDescent="0.25">
      <c r="A10" s="5"/>
      <c r="B10" s="5"/>
      <c r="C10" s="5"/>
      <c r="D10" s="5"/>
      <c r="E10" s="5"/>
      <c r="F10" s="5"/>
      <c r="G10" s="5"/>
      <c r="H10" s="5"/>
    </row>
    <row r="11" spans="1:8" ht="15.75" x14ac:dyDescent="0.2">
      <c r="A11" s="101" t="s">
        <v>10</v>
      </c>
      <c r="B11" s="101"/>
      <c r="C11" s="101"/>
      <c r="D11" s="101"/>
      <c r="E11" s="101" t="s">
        <v>11</v>
      </c>
      <c r="F11" s="101"/>
      <c r="G11" s="101" t="s">
        <v>12</v>
      </c>
      <c r="H11" s="101"/>
    </row>
    <row r="12" spans="1:8" ht="47.25" x14ac:dyDescent="0.2">
      <c r="A12" s="101"/>
      <c r="B12" s="101"/>
      <c r="C12" s="101"/>
      <c r="D12" s="101"/>
      <c r="E12" s="101"/>
      <c r="F12" s="101"/>
      <c r="G12" s="6" t="s">
        <v>13</v>
      </c>
      <c r="H12" s="6" t="s">
        <v>14</v>
      </c>
    </row>
    <row r="13" spans="1:8" ht="135" customHeight="1" x14ac:dyDescent="0.2">
      <c r="A13" s="7" t="s">
        <v>15</v>
      </c>
      <c r="B13" s="107" t="s">
        <v>16</v>
      </c>
      <c r="C13" s="108"/>
      <c r="D13" s="108"/>
      <c r="E13" s="109" t="s">
        <v>17</v>
      </c>
      <c r="F13" s="109"/>
      <c r="G13" s="8">
        <f>G18+G23</f>
        <v>540.71699999999998</v>
      </c>
      <c r="H13" s="8">
        <f>H18+H23</f>
        <v>540.71699999999998</v>
      </c>
    </row>
    <row r="14" spans="1:8" ht="15.75" x14ac:dyDescent="0.2">
      <c r="A14" s="9"/>
      <c r="B14" s="110" t="s">
        <v>18</v>
      </c>
      <c r="C14" s="111"/>
      <c r="D14" s="111"/>
      <c r="E14" s="109" t="s">
        <v>17</v>
      </c>
      <c r="F14" s="109"/>
      <c r="G14" s="8" t="s">
        <v>157</v>
      </c>
      <c r="H14" s="8" t="s">
        <v>157</v>
      </c>
    </row>
    <row r="15" spans="1:8" ht="15.75" x14ac:dyDescent="0.2">
      <c r="A15" s="9"/>
      <c r="B15" s="110" t="s">
        <v>19</v>
      </c>
      <c r="C15" s="111"/>
      <c r="D15" s="111"/>
      <c r="E15" s="109" t="s">
        <v>17</v>
      </c>
      <c r="F15" s="109"/>
      <c r="G15" s="8" t="s">
        <v>157</v>
      </c>
      <c r="H15" s="8" t="s">
        <v>157</v>
      </c>
    </row>
    <row r="16" spans="1:8" ht="15.75" x14ac:dyDescent="0.2">
      <c r="A16" s="9"/>
      <c r="B16" s="110" t="s">
        <v>20</v>
      </c>
      <c r="C16" s="111"/>
      <c r="D16" s="111"/>
      <c r="E16" s="109" t="s">
        <v>17</v>
      </c>
      <c r="F16" s="109"/>
      <c r="G16" s="86" t="s">
        <v>157</v>
      </c>
      <c r="H16" s="86" t="s">
        <v>157</v>
      </c>
    </row>
    <row r="17" spans="1:8" ht="15.75" x14ac:dyDescent="0.2">
      <c r="A17" s="11"/>
      <c r="B17" s="110" t="s">
        <v>21</v>
      </c>
      <c r="C17" s="111"/>
      <c r="D17" s="111"/>
      <c r="E17" s="109" t="s">
        <v>17</v>
      </c>
      <c r="F17" s="109"/>
      <c r="G17" s="86" t="s">
        <v>157</v>
      </c>
      <c r="H17" s="86" t="s">
        <v>157</v>
      </c>
    </row>
    <row r="18" spans="1:8" ht="36.75" customHeight="1" x14ac:dyDescent="0.2">
      <c r="A18" s="7" t="s">
        <v>22</v>
      </c>
      <c r="B18" s="107" t="s">
        <v>23</v>
      </c>
      <c r="C18" s="108"/>
      <c r="D18" s="108"/>
      <c r="E18" s="109" t="s">
        <v>17</v>
      </c>
      <c r="F18" s="109"/>
      <c r="G18" s="86">
        <v>409.62349999999998</v>
      </c>
      <c r="H18" s="86">
        <v>409.62349999999998</v>
      </c>
    </row>
    <row r="19" spans="1:8" ht="15.75" x14ac:dyDescent="0.2">
      <c r="A19" s="9"/>
      <c r="B19" s="110" t="s">
        <v>18</v>
      </c>
      <c r="C19" s="111"/>
      <c r="D19" s="111"/>
      <c r="E19" s="109" t="s">
        <v>17</v>
      </c>
      <c r="F19" s="109"/>
      <c r="G19" s="86" t="s">
        <v>157</v>
      </c>
      <c r="H19" s="86" t="s">
        <v>157</v>
      </c>
    </row>
    <row r="20" spans="1:8" ht="15.75" x14ac:dyDescent="0.2">
      <c r="A20" s="9"/>
      <c r="B20" s="110" t="s">
        <v>19</v>
      </c>
      <c r="C20" s="111"/>
      <c r="D20" s="111"/>
      <c r="E20" s="109" t="s">
        <v>17</v>
      </c>
      <c r="F20" s="109"/>
      <c r="G20" s="86" t="s">
        <v>157</v>
      </c>
      <c r="H20" s="86" t="s">
        <v>157</v>
      </c>
    </row>
    <row r="21" spans="1:8" ht="15.75" x14ac:dyDescent="0.2">
      <c r="A21" s="9"/>
      <c r="B21" s="110" t="s">
        <v>20</v>
      </c>
      <c r="C21" s="111"/>
      <c r="D21" s="111"/>
      <c r="E21" s="109" t="s">
        <v>17</v>
      </c>
      <c r="F21" s="109"/>
      <c r="G21" s="86" t="s">
        <v>157</v>
      </c>
      <c r="H21" s="86" t="s">
        <v>157</v>
      </c>
    </row>
    <row r="22" spans="1:8" ht="15.75" x14ac:dyDescent="0.2">
      <c r="A22" s="9"/>
      <c r="B22" s="110" t="s">
        <v>21</v>
      </c>
      <c r="C22" s="111"/>
      <c r="D22" s="111"/>
      <c r="E22" s="109" t="s">
        <v>17</v>
      </c>
      <c r="F22" s="109"/>
      <c r="G22" s="86" t="s">
        <v>157</v>
      </c>
      <c r="H22" s="86" t="s">
        <v>157</v>
      </c>
    </row>
    <row r="23" spans="1:8" ht="37.5" customHeight="1" x14ac:dyDescent="0.2">
      <c r="A23" s="7" t="s">
        <v>24</v>
      </c>
      <c r="B23" s="107" t="s">
        <v>25</v>
      </c>
      <c r="C23" s="108"/>
      <c r="D23" s="108"/>
      <c r="E23" s="109" t="s">
        <v>26</v>
      </c>
      <c r="F23" s="109"/>
      <c r="G23" s="86">
        <v>131.09350000000001</v>
      </c>
      <c r="H23" s="86">
        <v>131.09350000000001</v>
      </c>
    </row>
    <row r="24" spans="1:8" ht="15.75" x14ac:dyDescent="0.2">
      <c r="A24" s="9"/>
      <c r="B24" s="110" t="s">
        <v>18</v>
      </c>
      <c r="C24" s="111"/>
      <c r="D24" s="111"/>
      <c r="E24" s="109" t="s">
        <v>17</v>
      </c>
      <c r="F24" s="109"/>
      <c r="G24" s="8" t="s">
        <v>157</v>
      </c>
      <c r="H24" s="8" t="s">
        <v>157</v>
      </c>
    </row>
    <row r="25" spans="1:8" ht="15.75" x14ac:dyDescent="0.2">
      <c r="A25" s="9"/>
      <c r="B25" s="110" t="s">
        <v>19</v>
      </c>
      <c r="C25" s="111"/>
      <c r="D25" s="111"/>
      <c r="E25" s="109" t="s">
        <v>17</v>
      </c>
      <c r="F25" s="109"/>
      <c r="G25" s="8" t="s">
        <v>157</v>
      </c>
      <c r="H25" s="8" t="s">
        <v>157</v>
      </c>
    </row>
    <row r="26" spans="1:8" ht="15.75" x14ac:dyDescent="0.2">
      <c r="A26" s="9"/>
      <c r="B26" s="110" t="s">
        <v>20</v>
      </c>
      <c r="C26" s="111"/>
      <c r="D26" s="111"/>
      <c r="E26" s="109" t="s">
        <v>17</v>
      </c>
      <c r="F26" s="109"/>
      <c r="G26" s="8" t="s">
        <v>157</v>
      </c>
      <c r="H26" s="8" t="s">
        <v>157</v>
      </c>
    </row>
    <row r="27" spans="1:8" ht="15.75" x14ac:dyDescent="0.2">
      <c r="A27" s="9"/>
      <c r="B27" s="110" t="s">
        <v>21</v>
      </c>
      <c r="C27" s="111"/>
      <c r="D27" s="111"/>
      <c r="E27" s="109" t="s">
        <v>17</v>
      </c>
      <c r="F27" s="109"/>
      <c r="G27" s="8" t="s">
        <v>157</v>
      </c>
      <c r="H27" s="8" t="s">
        <v>157</v>
      </c>
    </row>
    <row r="28" spans="1:8" ht="18.75" x14ac:dyDescent="0.2">
      <c r="A28" s="12" t="s">
        <v>27</v>
      </c>
      <c r="B28" s="107" t="s">
        <v>28</v>
      </c>
      <c r="C28" s="108"/>
      <c r="D28" s="108"/>
      <c r="E28" s="109" t="s">
        <v>26</v>
      </c>
      <c r="F28" s="109"/>
      <c r="G28" s="8" t="s">
        <v>157</v>
      </c>
      <c r="H28" s="8" t="s">
        <v>157</v>
      </c>
    </row>
    <row r="29" spans="1:8" ht="15.75" x14ac:dyDescent="0.2">
      <c r="A29" s="7"/>
      <c r="B29" s="110" t="s">
        <v>18</v>
      </c>
      <c r="C29" s="111"/>
      <c r="D29" s="111"/>
      <c r="E29" s="109" t="s">
        <v>17</v>
      </c>
      <c r="F29" s="109"/>
      <c r="G29" s="8" t="s">
        <v>157</v>
      </c>
      <c r="H29" s="8" t="s">
        <v>157</v>
      </c>
    </row>
    <row r="30" spans="1:8" ht="15.75" x14ac:dyDescent="0.2">
      <c r="A30" s="9"/>
      <c r="B30" s="110" t="s">
        <v>19</v>
      </c>
      <c r="C30" s="111"/>
      <c r="D30" s="111"/>
      <c r="E30" s="109" t="s">
        <v>17</v>
      </c>
      <c r="F30" s="109"/>
      <c r="G30" s="8" t="s">
        <v>157</v>
      </c>
      <c r="H30" s="8" t="s">
        <v>157</v>
      </c>
    </row>
    <row r="31" spans="1:8" ht="15.75" x14ac:dyDescent="0.2">
      <c r="A31" s="9"/>
      <c r="B31" s="110" t="s">
        <v>20</v>
      </c>
      <c r="C31" s="111"/>
      <c r="D31" s="111"/>
      <c r="E31" s="109" t="s">
        <v>17</v>
      </c>
      <c r="F31" s="109"/>
      <c r="G31" s="8" t="s">
        <v>157</v>
      </c>
      <c r="H31" s="8" t="s">
        <v>157</v>
      </c>
    </row>
    <row r="32" spans="1:8" ht="15.75" x14ac:dyDescent="0.2">
      <c r="A32" s="11"/>
      <c r="B32" s="110" t="s">
        <v>21</v>
      </c>
      <c r="C32" s="111"/>
      <c r="D32" s="111"/>
      <c r="E32" s="109" t="s">
        <v>17</v>
      </c>
      <c r="F32" s="109"/>
      <c r="G32" s="8" t="s">
        <v>157</v>
      </c>
      <c r="H32" s="8" t="s">
        <v>157</v>
      </c>
    </row>
    <row r="33" spans="1:8" ht="37.5" customHeight="1" x14ac:dyDescent="0.2">
      <c r="A33" s="7" t="s">
        <v>29</v>
      </c>
      <c r="B33" s="107" t="s">
        <v>30</v>
      </c>
      <c r="C33" s="108"/>
      <c r="D33" s="108"/>
      <c r="E33" s="109" t="s">
        <v>17</v>
      </c>
      <c r="F33" s="109"/>
      <c r="G33" s="8" t="s">
        <v>157</v>
      </c>
      <c r="H33" s="8" t="s">
        <v>157</v>
      </c>
    </row>
    <row r="34" spans="1:8" ht="15.75" x14ac:dyDescent="0.2">
      <c r="A34" s="9"/>
      <c r="B34" s="110" t="s">
        <v>18</v>
      </c>
      <c r="C34" s="111"/>
      <c r="D34" s="111"/>
      <c r="E34" s="109" t="s">
        <v>17</v>
      </c>
      <c r="F34" s="109"/>
      <c r="G34" s="8" t="s">
        <v>157</v>
      </c>
      <c r="H34" s="8" t="s">
        <v>157</v>
      </c>
    </row>
    <row r="35" spans="1:8" ht="15.75" x14ac:dyDescent="0.2">
      <c r="A35" s="9"/>
      <c r="B35" s="110" t="s">
        <v>19</v>
      </c>
      <c r="C35" s="111"/>
      <c r="D35" s="111"/>
      <c r="E35" s="109" t="s">
        <v>17</v>
      </c>
      <c r="F35" s="109"/>
      <c r="G35" s="8" t="s">
        <v>157</v>
      </c>
      <c r="H35" s="8" t="s">
        <v>157</v>
      </c>
    </row>
    <row r="36" spans="1:8" ht="15.75" x14ac:dyDescent="0.2">
      <c r="A36" s="9"/>
      <c r="B36" s="110" t="s">
        <v>20</v>
      </c>
      <c r="C36" s="111"/>
      <c r="D36" s="111"/>
      <c r="E36" s="109" t="s">
        <v>17</v>
      </c>
      <c r="F36" s="109"/>
      <c r="G36" s="8" t="s">
        <v>157</v>
      </c>
      <c r="H36" s="8" t="s">
        <v>157</v>
      </c>
    </row>
    <row r="37" spans="1:8" ht="15.75" x14ac:dyDescent="0.2">
      <c r="A37" s="9"/>
      <c r="B37" s="110" t="s">
        <v>21</v>
      </c>
      <c r="C37" s="111"/>
      <c r="D37" s="111"/>
      <c r="E37" s="109" t="s">
        <v>17</v>
      </c>
      <c r="F37" s="109"/>
      <c r="G37" s="8" t="s">
        <v>157</v>
      </c>
      <c r="H37" s="8" t="s">
        <v>157</v>
      </c>
    </row>
    <row r="38" spans="1:8" ht="99.75" customHeight="1" x14ac:dyDescent="0.2">
      <c r="A38" s="7" t="s">
        <v>31</v>
      </c>
      <c r="B38" s="107" t="s">
        <v>32</v>
      </c>
      <c r="C38" s="108"/>
      <c r="D38" s="108"/>
      <c r="E38" s="109" t="s">
        <v>26</v>
      </c>
      <c r="F38" s="109"/>
      <c r="G38" s="8"/>
      <c r="H38" s="8"/>
    </row>
    <row r="39" spans="1:8" ht="15.75" x14ac:dyDescent="0.2">
      <c r="A39" s="9"/>
      <c r="B39" s="112" t="s">
        <v>33</v>
      </c>
      <c r="C39" s="113"/>
      <c r="D39" s="113"/>
      <c r="E39" s="109" t="s">
        <v>26</v>
      </c>
      <c r="F39" s="109"/>
      <c r="G39" s="8">
        <f>прил7!C14*1000/прил7!D14</f>
        <v>414036.69649379113</v>
      </c>
      <c r="H39" s="8">
        <f>G39</f>
        <v>414036.69649379113</v>
      </c>
    </row>
    <row r="40" spans="1:8" ht="15.75" x14ac:dyDescent="0.2">
      <c r="A40" s="11"/>
      <c r="B40" s="112" t="s">
        <v>34</v>
      </c>
      <c r="C40" s="113"/>
      <c r="D40" s="113"/>
      <c r="E40" s="109" t="s">
        <v>26</v>
      </c>
      <c r="F40" s="109"/>
      <c r="G40" s="8">
        <f>прил7!C15*1000/прил7!D15</f>
        <v>533895.52537526807</v>
      </c>
      <c r="H40" s="8">
        <f>G40</f>
        <v>533895.52537526807</v>
      </c>
    </row>
    <row r="41" spans="1:8" ht="99" customHeight="1" x14ac:dyDescent="0.2">
      <c r="A41" s="9" t="s">
        <v>35</v>
      </c>
      <c r="B41" s="107" t="s">
        <v>36</v>
      </c>
      <c r="C41" s="108"/>
      <c r="D41" s="108"/>
      <c r="E41" s="109" t="s">
        <v>26</v>
      </c>
      <c r="F41" s="109"/>
      <c r="G41" s="8"/>
      <c r="H41" s="8"/>
    </row>
    <row r="42" spans="1:8" ht="15.75" x14ac:dyDescent="0.2">
      <c r="A42" s="9"/>
      <c r="B42" s="112" t="s">
        <v>33</v>
      </c>
      <c r="C42" s="113"/>
      <c r="D42" s="113"/>
      <c r="E42" s="109" t="s">
        <v>26</v>
      </c>
      <c r="F42" s="109"/>
      <c r="G42" s="8">
        <f>прил7!C10*1000/прил7!D10</f>
        <v>949328.62985184893</v>
      </c>
      <c r="H42" s="8">
        <f>G42</f>
        <v>949328.62985184893</v>
      </c>
    </row>
    <row r="43" spans="1:8" ht="15.75" x14ac:dyDescent="0.2">
      <c r="A43" s="11"/>
      <c r="B43" s="112" t="s">
        <v>34</v>
      </c>
      <c r="C43" s="113"/>
      <c r="D43" s="113"/>
      <c r="E43" s="109" t="s">
        <v>26</v>
      </c>
      <c r="F43" s="109"/>
      <c r="G43" s="8">
        <f>прил7!C11*1000/прил7!D11</f>
        <v>1712350.4958836841</v>
      </c>
      <c r="H43" s="8">
        <f>G43</f>
        <v>1712350.4958836841</v>
      </c>
    </row>
    <row r="44" spans="1:8" ht="83.25" customHeight="1" x14ac:dyDescent="0.2">
      <c r="A44" s="11" t="s">
        <v>37</v>
      </c>
      <c r="B44" s="108" t="s">
        <v>213</v>
      </c>
      <c r="C44" s="108"/>
      <c r="D44" s="108"/>
      <c r="E44" s="109" t="s">
        <v>17</v>
      </c>
      <c r="F44" s="109"/>
      <c r="G44" s="8">
        <f>прил6!C10*1000/прил6!D10</f>
        <v>4098.4497377538173</v>
      </c>
      <c r="H44" s="8">
        <f>G44</f>
        <v>4098.4497377538173</v>
      </c>
    </row>
    <row r="45" spans="1:8" ht="15" x14ac:dyDescent="0.25">
      <c r="A45" s="5"/>
      <c r="B45" s="5"/>
      <c r="C45" s="5"/>
      <c r="D45" s="5"/>
      <c r="E45" s="5"/>
      <c r="F45" s="5"/>
      <c r="G45" s="5"/>
      <c r="H45" s="5"/>
    </row>
    <row r="46" spans="1:8" ht="15" x14ac:dyDescent="0.2">
      <c r="A46" s="114" t="s">
        <v>211</v>
      </c>
      <c r="B46" s="115"/>
      <c r="C46" s="115"/>
      <c r="D46" s="115"/>
      <c r="E46" s="115"/>
      <c r="F46" s="115"/>
      <c r="G46" s="115"/>
      <c r="H46" s="115"/>
    </row>
  </sheetData>
  <mergeCells count="73">
    <mergeCell ref="B43:D43"/>
    <mergeCell ref="E43:F43"/>
    <mergeCell ref="B44:D44"/>
    <mergeCell ref="E44:F44"/>
    <mergeCell ref="A46:H46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1:D31"/>
    <mergeCell ref="E31:F31"/>
    <mergeCell ref="B32:D32"/>
    <mergeCell ref="E32:F32"/>
    <mergeCell ref="B33:D33"/>
    <mergeCell ref="E33:F33"/>
    <mergeCell ref="B28:D28"/>
    <mergeCell ref="E28:F28"/>
    <mergeCell ref="B29:D29"/>
    <mergeCell ref="E29:F29"/>
    <mergeCell ref="B30:D30"/>
    <mergeCell ref="E30:F30"/>
    <mergeCell ref="B25:D25"/>
    <mergeCell ref="E25:F25"/>
    <mergeCell ref="B26:D26"/>
    <mergeCell ref="E26:F26"/>
    <mergeCell ref="B27:D27"/>
    <mergeCell ref="E27:F27"/>
    <mergeCell ref="B22:D22"/>
    <mergeCell ref="E22:F22"/>
    <mergeCell ref="B23:D23"/>
    <mergeCell ref="E23:F23"/>
    <mergeCell ref="B24:D24"/>
    <mergeCell ref="E24:F24"/>
    <mergeCell ref="B19:D19"/>
    <mergeCell ref="E19:F19"/>
    <mergeCell ref="B20:D20"/>
    <mergeCell ref="E20:F20"/>
    <mergeCell ref="B21:D21"/>
    <mergeCell ref="E21:F21"/>
    <mergeCell ref="B16:D16"/>
    <mergeCell ref="E16:F16"/>
    <mergeCell ref="B17:D17"/>
    <mergeCell ref="E17:F17"/>
    <mergeCell ref="B18:D18"/>
    <mergeCell ref="E18:F18"/>
    <mergeCell ref="B13:D13"/>
    <mergeCell ref="E13:F13"/>
    <mergeCell ref="B14:D14"/>
    <mergeCell ref="E14:F14"/>
    <mergeCell ref="B15:D15"/>
    <mergeCell ref="E15:F15"/>
    <mergeCell ref="A11:D12"/>
    <mergeCell ref="E11:F12"/>
    <mergeCell ref="G11:H11"/>
    <mergeCell ref="A5:H5"/>
    <mergeCell ref="A6:H6"/>
    <mergeCell ref="C7:H7"/>
    <mergeCell ref="C8:H8"/>
    <mergeCell ref="D9:E9"/>
  </mergeCells>
  <pageMargins left="0.70866141732283472" right="0.70866141732283472" top="0.55118110236220474" bottom="0.15748031496062992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zoomScale="80" zoomScaleNormal="80" workbookViewId="0">
      <pane xSplit="3" ySplit="9" topLeftCell="D37" activePane="bottomRight" state="frozen"/>
      <selection pane="topRight" activeCell="D1" sqref="D1"/>
      <selection pane="bottomLeft" activeCell="A10" sqref="A10"/>
      <selection pane="bottomRight" activeCell="H42" sqref="H42"/>
    </sheetView>
  </sheetViews>
  <sheetFormatPr defaultRowHeight="11.25" x14ac:dyDescent="0.2"/>
  <cols>
    <col min="1" max="1" width="56.5" customWidth="1"/>
    <col min="2" max="2" width="11.6640625" customWidth="1"/>
    <col min="3" max="3" width="14" customWidth="1"/>
    <col min="4" max="4" width="23.5" customWidth="1"/>
    <col min="5" max="5" width="23.5" style="60" customWidth="1"/>
  </cols>
  <sheetData>
    <row r="1" spans="1:5" ht="12.75" x14ac:dyDescent="0.2">
      <c r="A1" s="13"/>
      <c r="B1" s="13"/>
      <c r="C1" s="13"/>
      <c r="D1" s="14"/>
      <c r="E1" s="14" t="s">
        <v>38</v>
      </c>
    </row>
    <row r="2" spans="1:5" ht="12.75" x14ac:dyDescent="0.2">
      <c r="A2" s="13"/>
      <c r="B2" s="13"/>
      <c r="C2" s="13"/>
      <c r="D2" s="13"/>
      <c r="E2" s="14"/>
    </row>
    <row r="3" spans="1:5" ht="18.75" x14ac:dyDescent="0.2">
      <c r="A3" s="121" t="s">
        <v>39</v>
      </c>
      <c r="B3" s="122"/>
      <c r="C3" s="122"/>
      <c r="D3" s="122"/>
      <c r="E3" s="15"/>
    </row>
    <row r="4" spans="1:5" ht="18.75" x14ac:dyDescent="0.2">
      <c r="A4" s="121" t="s">
        <v>210</v>
      </c>
      <c r="B4" s="122"/>
      <c r="C4" s="122"/>
      <c r="D4" s="122"/>
      <c r="E4" s="16"/>
    </row>
    <row r="5" spans="1:5" ht="12.75" x14ac:dyDescent="0.2">
      <c r="A5" s="13"/>
      <c r="B5" s="13"/>
      <c r="C5" s="13"/>
      <c r="D5" s="13"/>
      <c r="E5" s="13"/>
    </row>
    <row r="6" spans="1:5" ht="15.75" customHeight="1" x14ac:dyDescent="0.2">
      <c r="A6" s="121" t="s">
        <v>40</v>
      </c>
      <c r="B6" s="122"/>
      <c r="C6" s="122"/>
      <c r="D6" s="122"/>
      <c r="E6" s="16"/>
    </row>
    <row r="7" spans="1:5" ht="18" customHeight="1" x14ac:dyDescent="0.2">
      <c r="A7" s="13"/>
      <c r="B7" s="13"/>
      <c r="C7" s="13"/>
      <c r="D7" s="14"/>
      <c r="E7" s="14" t="s">
        <v>41</v>
      </c>
    </row>
    <row r="8" spans="1:5" ht="18" customHeight="1" x14ac:dyDescent="0.2">
      <c r="A8" s="123" t="s">
        <v>42</v>
      </c>
      <c r="B8" s="123" t="s">
        <v>43</v>
      </c>
      <c r="C8" s="123" t="s">
        <v>44</v>
      </c>
      <c r="D8" s="119" t="s">
        <v>45</v>
      </c>
      <c r="E8" s="120"/>
    </row>
    <row r="9" spans="1:5" ht="41.25" customHeight="1" x14ac:dyDescent="0.2">
      <c r="A9" s="124"/>
      <c r="B9" s="124"/>
      <c r="C9" s="124"/>
      <c r="D9" s="18" t="s">
        <v>46</v>
      </c>
      <c r="E9" s="18" t="s">
        <v>47</v>
      </c>
    </row>
    <row r="10" spans="1:5" ht="15" x14ac:dyDescent="0.2">
      <c r="A10" s="19" t="s">
        <v>177</v>
      </c>
      <c r="B10" s="17" t="s">
        <v>48</v>
      </c>
      <c r="C10" s="17">
        <v>0.4</v>
      </c>
      <c r="D10" s="61">
        <v>368780.36591226328</v>
      </c>
      <c r="E10" s="61">
        <v>0</v>
      </c>
    </row>
    <row r="11" spans="1:5" ht="15" x14ac:dyDescent="0.2">
      <c r="A11" s="19" t="s">
        <v>178</v>
      </c>
      <c r="B11" s="17" t="s">
        <v>48</v>
      </c>
      <c r="C11" s="17">
        <v>0.4</v>
      </c>
      <c r="D11" s="61">
        <v>420609.96949871106</v>
      </c>
      <c r="E11" s="61">
        <v>0</v>
      </c>
    </row>
    <row r="12" spans="1:5" ht="15" x14ac:dyDescent="0.2">
      <c r="A12" s="19" t="s">
        <v>179</v>
      </c>
      <c r="B12" s="17" t="s">
        <v>48</v>
      </c>
      <c r="C12" s="17">
        <v>0.4</v>
      </c>
      <c r="D12" s="61">
        <v>451169.86327576952</v>
      </c>
      <c r="E12" s="61">
        <v>0</v>
      </c>
    </row>
    <row r="13" spans="1:5" ht="15" x14ac:dyDescent="0.2">
      <c r="A13" s="19" t="s">
        <v>180</v>
      </c>
      <c r="B13" s="17" t="s">
        <v>48</v>
      </c>
      <c r="C13" s="17">
        <v>0.4</v>
      </c>
      <c r="D13" s="61">
        <v>393327.86466701288</v>
      </c>
      <c r="E13" s="61">
        <v>0</v>
      </c>
    </row>
    <row r="14" spans="1:5" ht="15" x14ac:dyDescent="0.2">
      <c r="A14" s="19" t="s">
        <v>181</v>
      </c>
      <c r="B14" s="17" t="s">
        <v>48</v>
      </c>
      <c r="C14" s="17">
        <v>0.4</v>
      </c>
      <c r="D14" s="61">
        <v>335932.82273768017</v>
      </c>
      <c r="E14" s="61">
        <v>0</v>
      </c>
    </row>
    <row r="15" spans="1:5" ht="15" x14ac:dyDescent="0.2">
      <c r="A15" s="19" t="s">
        <v>182</v>
      </c>
      <c r="B15" s="17" t="s">
        <v>48</v>
      </c>
      <c r="C15" s="17">
        <v>0.4</v>
      </c>
      <c r="D15" s="61">
        <v>346628.42611250008</v>
      </c>
      <c r="E15" s="61">
        <v>0</v>
      </c>
    </row>
    <row r="16" spans="1:5" ht="15" x14ac:dyDescent="0.2">
      <c r="A16" s="19" t="s">
        <v>183</v>
      </c>
      <c r="B16" s="17" t="s">
        <v>48</v>
      </c>
      <c r="C16" s="17">
        <v>0.4</v>
      </c>
      <c r="D16" s="61">
        <v>770929.79535856901</v>
      </c>
      <c r="E16" s="61">
        <v>0</v>
      </c>
    </row>
    <row r="17" spans="1:5" ht="15" x14ac:dyDescent="0.2">
      <c r="A17" s="19" t="s">
        <v>176</v>
      </c>
      <c r="B17" s="17" t="s">
        <v>48</v>
      </c>
      <c r="C17" s="17" t="s">
        <v>51</v>
      </c>
      <c r="D17" s="61">
        <v>345787.43326544855</v>
      </c>
      <c r="E17" s="61">
        <v>0</v>
      </c>
    </row>
    <row r="18" spans="1:5" ht="15" x14ac:dyDescent="0.2">
      <c r="A18" s="19" t="s">
        <v>184</v>
      </c>
      <c r="B18" s="17" t="s">
        <v>48</v>
      </c>
      <c r="C18" s="20" t="s">
        <v>51</v>
      </c>
      <c r="D18" s="61">
        <v>1038322.2295339905</v>
      </c>
      <c r="E18" s="61">
        <v>0</v>
      </c>
    </row>
    <row r="19" spans="1:5" ht="15" customHeight="1" x14ac:dyDescent="0.2">
      <c r="A19" s="13"/>
      <c r="B19" s="13"/>
      <c r="C19" s="13"/>
      <c r="D19" s="13"/>
      <c r="E19" s="13"/>
    </row>
    <row r="20" spans="1:5" ht="15" customHeight="1" x14ac:dyDescent="0.2">
      <c r="A20" s="121" t="s">
        <v>49</v>
      </c>
      <c r="B20" s="122"/>
      <c r="C20" s="122"/>
      <c r="D20" s="122"/>
      <c r="E20" s="16"/>
    </row>
    <row r="21" spans="1:5" ht="15" customHeight="1" x14ac:dyDescent="0.2">
      <c r="A21" s="13"/>
      <c r="B21" s="13"/>
      <c r="C21" s="13"/>
      <c r="D21" s="14"/>
      <c r="E21" s="14" t="s">
        <v>41</v>
      </c>
    </row>
    <row r="22" spans="1:5" ht="18" customHeight="1" x14ac:dyDescent="0.2">
      <c r="A22" s="116" t="s">
        <v>42</v>
      </c>
      <c r="B22" s="116" t="s">
        <v>43</v>
      </c>
      <c r="C22" s="116" t="s">
        <v>50</v>
      </c>
      <c r="D22" s="119" t="s">
        <v>45</v>
      </c>
      <c r="E22" s="120"/>
    </row>
    <row r="23" spans="1:5" ht="43.5" customHeight="1" x14ac:dyDescent="0.2">
      <c r="A23" s="117"/>
      <c r="B23" s="117"/>
      <c r="C23" s="117"/>
      <c r="D23" s="18" t="s">
        <v>46</v>
      </c>
      <c r="E23" s="18" t="s">
        <v>47</v>
      </c>
    </row>
    <row r="24" spans="1:5" ht="15" x14ac:dyDescent="0.2">
      <c r="A24" s="19" t="s">
        <v>185</v>
      </c>
      <c r="B24" s="17" t="s">
        <v>48</v>
      </c>
      <c r="C24" s="17">
        <v>0.4</v>
      </c>
      <c r="D24" s="61">
        <v>326618.16523116553</v>
      </c>
      <c r="E24" s="61">
        <v>0</v>
      </c>
    </row>
    <row r="25" spans="1:5" ht="15" x14ac:dyDescent="0.2">
      <c r="A25" s="19" t="s">
        <v>186</v>
      </c>
      <c r="B25" s="17" t="s">
        <v>48</v>
      </c>
      <c r="C25" s="17">
        <v>0.4</v>
      </c>
      <c r="D25" s="61">
        <v>588206.61723860796</v>
      </c>
      <c r="E25" s="61">
        <v>0</v>
      </c>
    </row>
    <row r="26" spans="1:5" ht="15" x14ac:dyDescent="0.2">
      <c r="A26" s="19" t="s">
        <v>187</v>
      </c>
      <c r="B26" s="17" t="s">
        <v>48</v>
      </c>
      <c r="C26" s="17">
        <v>0.4</v>
      </c>
      <c r="D26" s="61">
        <v>725260.71465970459</v>
      </c>
      <c r="E26" s="61">
        <v>0</v>
      </c>
    </row>
    <row r="27" spans="1:5" ht="15" x14ac:dyDescent="0.2">
      <c r="A27" s="19" t="s">
        <v>188</v>
      </c>
      <c r="B27" s="17" t="s">
        <v>48</v>
      </c>
      <c r="C27" s="17">
        <v>0.4</v>
      </c>
      <c r="D27" s="61">
        <v>970333.0820034378</v>
      </c>
      <c r="E27" s="61">
        <v>0</v>
      </c>
    </row>
    <row r="28" spans="1:5" ht="15" x14ac:dyDescent="0.2">
      <c r="A28" s="19" t="s">
        <v>189</v>
      </c>
      <c r="B28" s="17" t="s">
        <v>48</v>
      </c>
      <c r="C28" s="17">
        <v>0.4</v>
      </c>
      <c r="D28" s="61">
        <v>930268.57036350633</v>
      </c>
      <c r="E28" s="61">
        <v>0</v>
      </c>
    </row>
    <row r="29" spans="1:5" ht="15" x14ac:dyDescent="0.2">
      <c r="A29" s="19" t="s">
        <v>190</v>
      </c>
      <c r="B29" s="17" t="s">
        <v>48</v>
      </c>
      <c r="C29" s="17">
        <v>0.4</v>
      </c>
      <c r="D29" s="61">
        <v>908351.0386768938</v>
      </c>
      <c r="E29" s="61">
        <v>0</v>
      </c>
    </row>
    <row r="30" spans="1:5" ht="15" x14ac:dyDescent="0.2">
      <c r="A30" s="19" t="s">
        <v>191</v>
      </c>
      <c r="B30" s="17" t="s">
        <v>48</v>
      </c>
      <c r="C30" s="17">
        <v>0.4</v>
      </c>
      <c r="D30" s="61">
        <v>780246.36711921508</v>
      </c>
      <c r="E30" s="61">
        <v>0</v>
      </c>
    </row>
    <row r="31" spans="1:5" ht="15" x14ac:dyDescent="0.2">
      <c r="A31" s="19" t="s">
        <v>192</v>
      </c>
      <c r="B31" s="17" t="s">
        <v>48</v>
      </c>
      <c r="C31" s="17">
        <v>0.4</v>
      </c>
      <c r="D31" s="61">
        <v>946026.76757618668</v>
      </c>
      <c r="E31" s="61">
        <v>0</v>
      </c>
    </row>
    <row r="32" spans="1:5" ht="15" x14ac:dyDescent="0.2">
      <c r="A32" s="19" t="s">
        <v>193</v>
      </c>
      <c r="B32" s="17" t="s">
        <v>48</v>
      </c>
      <c r="C32" s="17">
        <v>0.4</v>
      </c>
      <c r="D32" s="61">
        <v>1172115.9754943647</v>
      </c>
      <c r="E32" s="61">
        <v>0</v>
      </c>
    </row>
    <row r="33" spans="1:5" ht="15" x14ac:dyDescent="0.2">
      <c r="A33" s="19" t="s">
        <v>194</v>
      </c>
      <c r="B33" s="17" t="s">
        <v>48</v>
      </c>
      <c r="C33" s="17" t="s">
        <v>51</v>
      </c>
      <c r="D33" s="61">
        <v>1193791.9047866033</v>
      </c>
      <c r="E33" s="61">
        <v>0</v>
      </c>
    </row>
    <row r="34" spans="1:5" ht="15" x14ac:dyDescent="0.2">
      <c r="A34" s="19" t="s">
        <v>195</v>
      </c>
      <c r="B34" s="17" t="s">
        <v>48</v>
      </c>
      <c r="C34" s="17" t="s">
        <v>51</v>
      </c>
      <c r="D34" s="61">
        <v>1280693.9908044615</v>
      </c>
      <c r="E34" s="61">
        <v>0</v>
      </c>
    </row>
    <row r="35" spans="1:5" ht="15" x14ac:dyDescent="0.2">
      <c r="A35" s="19" t="s">
        <v>196</v>
      </c>
      <c r="B35" s="17" t="s">
        <v>48</v>
      </c>
      <c r="C35" s="17" t="s">
        <v>51</v>
      </c>
      <c r="D35" s="61">
        <v>1926775.2382283637</v>
      </c>
      <c r="E35" s="61">
        <v>0</v>
      </c>
    </row>
    <row r="36" spans="1:5" ht="15" x14ac:dyDescent="0.2">
      <c r="A36" s="19" t="s">
        <v>197</v>
      </c>
      <c r="B36" s="17" t="s">
        <v>48</v>
      </c>
      <c r="C36" s="17" t="s">
        <v>51</v>
      </c>
      <c r="D36" s="61">
        <v>1880073.7120504098</v>
      </c>
      <c r="E36" s="61">
        <v>0</v>
      </c>
    </row>
    <row r="37" spans="1:5" ht="15" x14ac:dyDescent="0.2">
      <c r="A37" s="19" t="s">
        <v>198</v>
      </c>
      <c r="B37" s="17" t="s">
        <v>48</v>
      </c>
      <c r="C37" s="17" t="s">
        <v>51</v>
      </c>
      <c r="D37" s="61">
        <v>2060424.27275574</v>
      </c>
      <c r="E37" s="61">
        <v>0</v>
      </c>
    </row>
    <row r="38" spans="1:5" ht="12.75" x14ac:dyDescent="0.2">
      <c r="A38" s="13"/>
      <c r="B38" s="13"/>
      <c r="C38" s="13"/>
      <c r="D38" s="13"/>
      <c r="E38" s="13"/>
    </row>
    <row r="39" spans="1:5" ht="44.25" customHeight="1" x14ac:dyDescent="0.2">
      <c r="A39" s="121" t="s">
        <v>52</v>
      </c>
      <c r="B39" s="122"/>
      <c r="C39" s="122"/>
      <c r="D39" s="122"/>
      <c r="E39" s="16"/>
    </row>
    <row r="40" spans="1:5" ht="18.75" customHeight="1" x14ac:dyDescent="0.2">
      <c r="A40" s="13"/>
      <c r="B40" s="13"/>
      <c r="C40" s="13"/>
      <c r="D40" s="14"/>
      <c r="E40" s="14" t="s">
        <v>41</v>
      </c>
    </row>
    <row r="41" spans="1:5" ht="18.75" customHeight="1" x14ac:dyDescent="0.2">
      <c r="A41" s="116" t="s">
        <v>42</v>
      </c>
      <c r="B41" s="116" t="s">
        <v>43</v>
      </c>
      <c r="C41" s="118"/>
      <c r="D41" s="119" t="s">
        <v>45</v>
      </c>
      <c r="E41" s="120"/>
    </row>
    <row r="42" spans="1:5" ht="43.5" customHeight="1" x14ac:dyDescent="0.2">
      <c r="A42" s="117"/>
      <c r="B42" s="117"/>
      <c r="C42" s="118"/>
      <c r="D42" s="18" t="s">
        <v>46</v>
      </c>
      <c r="E42" s="18" t="s">
        <v>47</v>
      </c>
    </row>
    <row r="43" spans="1:5" ht="15" x14ac:dyDescent="0.2">
      <c r="A43" s="62" t="s">
        <v>199</v>
      </c>
      <c r="B43" s="116" t="s">
        <v>53</v>
      </c>
      <c r="C43" s="117"/>
      <c r="D43" s="61" t="s">
        <v>242</v>
      </c>
      <c r="E43" s="63">
        <v>0</v>
      </c>
    </row>
    <row r="44" spans="1:5" ht="15" x14ac:dyDescent="0.2">
      <c r="A44" s="62" t="s">
        <v>200</v>
      </c>
      <c r="B44" s="116" t="s">
        <v>53</v>
      </c>
      <c r="C44" s="117"/>
      <c r="D44" s="61">
        <v>3587.9597732776238</v>
      </c>
      <c r="E44" s="63">
        <v>0</v>
      </c>
    </row>
    <row r="45" spans="1:5" ht="15" x14ac:dyDescent="0.2">
      <c r="A45" s="62" t="s">
        <v>201</v>
      </c>
      <c r="B45" s="116" t="s">
        <v>53</v>
      </c>
      <c r="C45" s="117"/>
      <c r="D45" s="61">
        <v>2655.4439477739456</v>
      </c>
      <c r="E45" s="63">
        <v>0</v>
      </c>
    </row>
    <row r="46" spans="1:5" ht="15" x14ac:dyDescent="0.2">
      <c r="A46" s="62" t="s">
        <v>202</v>
      </c>
      <c r="B46" s="116" t="s">
        <v>53</v>
      </c>
      <c r="C46" s="117"/>
      <c r="D46" s="61">
        <v>6971.115875327353</v>
      </c>
      <c r="E46" s="63">
        <v>0</v>
      </c>
    </row>
    <row r="47" spans="1:5" ht="15" x14ac:dyDescent="0.2">
      <c r="A47" s="62" t="s">
        <v>203</v>
      </c>
      <c r="B47" s="116" t="s">
        <v>53</v>
      </c>
      <c r="C47" s="117"/>
      <c r="D47" s="61">
        <v>4990.431471677367</v>
      </c>
      <c r="E47" s="63">
        <v>0</v>
      </c>
    </row>
    <row r="48" spans="1:5" ht="15" x14ac:dyDescent="0.2">
      <c r="A48" s="62" t="s">
        <v>204</v>
      </c>
      <c r="B48" s="116" t="s">
        <v>53</v>
      </c>
      <c r="C48" s="117"/>
      <c r="D48" s="61">
        <v>6415.3158539058559</v>
      </c>
      <c r="E48" s="63">
        <v>0</v>
      </c>
    </row>
    <row r="49" spans="1:5" ht="15" x14ac:dyDescent="0.2">
      <c r="A49" s="62" t="s">
        <v>205</v>
      </c>
      <c r="B49" s="116" t="s">
        <v>53</v>
      </c>
      <c r="C49" s="117"/>
      <c r="D49" s="61">
        <v>3075.5252001821054</v>
      </c>
      <c r="E49" s="63">
        <v>0</v>
      </c>
    </row>
    <row r="50" spans="1:5" ht="15" x14ac:dyDescent="0.2">
      <c r="A50" s="62" t="s">
        <v>206</v>
      </c>
      <c r="B50" s="116" t="s">
        <v>53</v>
      </c>
      <c r="C50" s="117"/>
      <c r="D50" s="61">
        <v>5441.7035094808671</v>
      </c>
      <c r="E50" s="63">
        <v>0</v>
      </c>
    </row>
    <row r="51" spans="1:5" ht="15" x14ac:dyDescent="0.2">
      <c r="A51" s="62" t="s">
        <v>207</v>
      </c>
      <c r="B51" s="116" t="s">
        <v>53</v>
      </c>
      <c r="C51" s="117"/>
      <c r="D51" s="61">
        <v>6206.5436600896201</v>
      </c>
      <c r="E51" s="63">
        <v>0</v>
      </c>
    </row>
    <row r="52" spans="1:5" ht="15" x14ac:dyDescent="0.2">
      <c r="A52" s="62" t="s">
        <v>208</v>
      </c>
      <c r="B52" s="116" t="s">
        <v>53</v>
      </c>
      <c r="C52" s="117"/>
      <c r="D52" s="61">
        <v>5280.6535007289158</v>
      </c>
      <c r="E52" s="63">
        <v>0</v>
      </c>
    </row>
    <row r="53" spans="1:5" ht="15" x14ac:dyDescent="0.2">
      <c r="A53" s="62" t="s">
        <v>54</v>
      </c>
      <c r="B53" s="116" t="s">
        <v>53</v>
      </c>
      <c r="C53" s="117"/>
      <c r="D53" s="61">
        <v>4393.5841542448425</v>
      </c>
      <c r="E53" s="63">
        <v>0</v>
      </c>
    </row>
    <row r="54" spans="1:5" ht="15" x14ac:dyDescent="0.2">
      <c r="A54" s="62" t="s">
        <v>209</v>
      </c>
      <c r="B54" s="116" t="s">
        <v>53</v>
      </c>
      <c r="C54" s="117"/>
      <c r="D54" s="61">
        <v>3957.6080130737746</v>
      </c>
      <c r="E54" s="63">
        <v>0</v>
      </c>
    </row>
  </sheetData>
  <mergeCells count="28">
    <mergeCell ref="B54:C54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A41:A42"/>
    <mergeCell ref="B41:C42"/>
    <mergeCell ref="D22:E22"/>
    <mergeCell ref="D41:E41"/>
    <mergeCell ref="A3:D3"/>
    <mergeCell ref="A4:D4"/>
    <mergeCell ref="A6:D6"/>
    <mergeCell ref="A8:A9"/>
    <mergeCell ref="B8:B9"/>
    <mergeCell ref="C8:C9"/>
    <mergeCell ref="D8:E8"/>
    <mergeCell ref="A20:D20"/>
    <mergeCell ref="A22:A23"/>
    <mergeCell ref="B22:B23"/>
    <mergeCell ref="C22:C23"/>
    <mergeCell ref="A39:D39"/>
  </mergeCells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WhiteSpace="0" view="pageBreakPreview" zoomScale="60" zoomScaleNormal="70" workbookViewId="0">
      <selection activeCell="D21" activeCellId="2" sqref="D15:D16 D18:D19 D21"/>
    </sheetView>
  </sheetViews>
  <sheetFormatPr defaultRowHeight="11.25" x14ac:dyDescent="0.2"/>
  <cols>
    <col min="1" max="1" width="9.33203125" style="77"/>
    <col min="2" max="2" width="98.6640625" style="77" customWidth="1"/>
    <col min="3" max="3" width="25.5" style="77" customWidth="1"/>
    <col min="4" max="4" width="20.83203125" style="77" customWidth="1"/>
    <col min="5" max="5" width="24.83203125" style="77" customWidth="1"/>
    <col min="6" max="6" width="17.83203125" style="77" customWidth="1"/>
    <col min="7" max="9" width="15.5" style="77" customWidth="1"/>
    <col min="10" max="16384" width="9.33203125" style="77"/>
  </cols>
  <sheetData>
    <row r="1" spans="1:6" ht="12.75" x14ac:dyDescent="0.2">
      <c r="A1" s="75"/>
      <c r="B1" s="75"/>
      <c r="C1" s="75"/>
      <c r="D1" s="75"/>
      <c r="E1" s="76" t="s">
        <v>55</v>
      </c>
    </row>
    <row r="2" spans="1:6" ht="12.75" x14ac:dyDescent="0.2">
      <c r="A2" s="75"/>
      <c r="B2" s="75"/>
      <c r="C2" s="75"/>
      <c r="D2" s="75"/>
      <c r="E2" s="76" t="s">
        <v>1</v>
      </c>
    </row>
    <row r="3" spans="1:6" ht="12.75" x14ac:dyDescent="0.2">
      <c r="A3" s="75"/>
      <c r="B3" s="75"/>
      <c r="C3" s="75"/>
      <c r="D3" s="75"/>
      <c r="E3" s="76" t="s">
        <v>2</v>
      </c>
    </row>
    <row r="4" spans="1:6" ht="12.75" x14ac:dyDescent="0.2">
      <c r="A4" s="75"/>
      <c r="B4" s="75"/>
      <c r="C4" s="75"/>
      <c r="D4" s="75"/>
      <c r="E4" s="75"/>
    </row>
    <row r="5" spans="1:6" ht="18.75" x14ac:dyDescent="0.3">
      <c r="A5" s="126" t="s">
        <v>56</v>
      </c>
      <c r="B5" s="126"/>
      <c r="C5" s="126"/>
      <c r="D5" s="126"/>
      <c r="E5" s="126"/>
    </row>
    <row r="6" spans="1:6" ht="18.75" x14ac:dyDescent="0.3">
      <c r="A6" s="126" t="s">
        <v>216</v>
      </c>
      <c r="B6" s="126"/>
      <c r="C6" s="126"/>
      <c r="D6" s="126"/>
      <c r="E6" s="126"/>
    </row>
    <row r="7" spans="1:6" ht="15" x14ac:dyDescent="0.25">
      <c r="A7" s="78"/>
      <c r="B7" s="78"/>
      <c r="C7" s="88"/>
      <c r="D7" s="79"/>
      <c r="E7" s="88"/>
    </row>
    <row r="8" spans="1:6" ht="78.75" x14ac:dyDescent="0.2">
      <c r="A8" s="127" t="s">
        <v>57</v>
      </c>
      <c r="B8" s="127"/>
      <c r="C8" s="84" t="s">
        <v>214</v>
      </c>
      <c r="D8" s="84" t="s">
        <v>58</v>
      </c>
      <c r="E8" s="84" t="s">
        <v>59</v>
      </c>
    </row>
    <row r="9" spans="1:6" ht="15.75" x14ac:dyDescent="0.2">
      <c r="A9" s="42" t="s">
        <v>60</v>
      </c>
      <c r="B9" s="83" t="s">
        <v>219</v>
      </c>
      <c r="C9" s="41">
        <v>23870535.5245951</v>
      </c>
      <c r="D9" s="41">
        <v>58274.333333333336</v>
      </c>
      <c r="E9" s="80">
        <f>C9/D9</f>
        <v>409.62348531820925</v>
      </c>
      <c r="F9" s="87"/>
    </row>
    <row r="10" spans="1:6" ht="15.75" x14ac:dyDescent="0.2">
      <c r="A10" s="42"/>
      <c r="B10" s="23" t="s">
        <v>13</v>
      </c>
      <c r="C10" s="42"/>
      <c r="D10" s="42"/>
      <c r="E10" s="80">
        <f>E9</f>
        <v>409.62348531820925</v>
      </c>
    </row>
    <row r="11" spans="1:6" ht="15.75" x14ac:dyDescent="0.2">
      <c r="A11" s="42"/>
      <c r="B11" s="23" t="s">
        <v>61</v>
      </c>
      <c r="C11" s="42"/>
      <c r="D11" s="42"/>
      <c r="E11" s="80">
        <f>E10</f>
        <v>409.62348531820925</v>
      </c>
    </row>
    <row r="12" spans="1:6" ht="31.5" x14ac:dyDescent="0.2">
      <c r="A12" s="42" t="s">
        <v>62</v>
      </c>
      <c r="B12" s="83" t="s">
        <v>63</v>
      </c>
      <c r="C12" s="41">
        <v>0</v>
      </c>
      <c r="D12" s="41">
        <v>0</v>
      </c>
      <c r="E12" s="41">
        <v>0</v>
      </c>
    </row>
    <row r="13" spans="1:6" ht="31.5" x14ac:dyDescent="0.2">
      <c r="A13" s="42" t="s">
        <v>64</v>
      </c>
      <c r="B13" s="83" t="s">
        <v>65</v>
      </c>
      <c r="C13" s="41">
        <f>C15+C16+C18+C19+C21</f>
        <v>68918222.79484117</v>
      </c>
      <c r="D13" s="45"/>
      <c r="E13" s="81"/>
    </row>
    <row r="14" spans="1:6" ht="15.75" x14ac:dyDescent="0.2">
      <c r="A14" s="82" t="s">
        <v>66</v>
      </c>
      <c r="B14" s="108" t="s">
        <v>67</v>
      </c>
      <c r="C14" s="128"/>
      <c r="D14" s="128"/>
      <c r="E14" s="128"/>
    </row>
    <row r="15" spans="1:6" ht="15.75" x14ac:dyDescent="0.2">
      <c r="A15" s="82"/>
      <c r="B15" s="25" t="s">
        <v>68</v>
      </c>
      <c r="C15" s="41">
        <v>1511509.9666666668</v>
      </c>
      <c r="D15" s="41">
        <v>545.56666666666672</v>
      </c>
      <c r="E15" s="41">
        <f>C15/D15</f>
        <v>2770.5321072890574</v>
      </c>
    </row>
    <row r="16" spans="1:6" ht="15.75" x14ac:dyDescent="0.2">
      <c r="A16" s="82"/>
      <c r="B16" s="25" t="s">
        <v>34</v>
      </c>
      <c r="C16" s="41">
        <v>248973.28000000003</v>
      </c>
      <c r="D16" s="41">
        <v>19.333333333333332</v>
      </c>
      <c r="E16" s="41">
        <f>C16/D16</f>
        <v>12877.928275862072</v>
      </c>
    </row>
    <row r="17" spans="1:5" ht="15.75" x14ac:dyDescent="0.2">
      <c r="A17" s="82" t="s">
        <v>69</v>
      </c>
      <c r="B17" s="108" t="s">
        <v>70</v>
      </c>
      <c r="C17" s="128"/>
      <c r="D17" s="128"/>
      <c r="E17" s="128"/>
    </row>
    <row r="18" spans="1:5" ht="15.75" x14ac:dyDescent="0.2">
      <c r="A18" s="82"/>
      <c r="B18" s="25" t="s">
        <v>68</v>
      </c>
      <c r="C18" s="41">
        <v>12937418.923333332</v>
      </c>
      <c r="D18" s="41">
        <v>6116.5166666666664</v>
      </c>
      <c r="E18" s="41">
        <f>C18/D18</f>
        <v>2115.1612312018551</v>
      </c>
    </row>
    <row r="19" spans="1:5" ht="15.75" x14ac:dyDescent="0.2">
      <c r="A19" s="82"/>
      <c r="B19" s="25" t="s">
        <v>34</v>
      </c>
      <c r="C19" s="41">
        <v>23711488.100000001</v>
      </c>
      <c r="D19" s="41">
        <v>12007.186666666666</v>
      </c>
      <c r="E19" s="41">
        <f>C19/D19</f>
        <v>1974.7746710581109</v>
      </c>
    </row>
    <row r="20" spans="1:5" ht="15.75" x14ac:dyDescent="0.2">
      <c r="A20" s="82" t="s">
        <v>71</v>
      </c>
      <c r="B20" s="23" t="s">
        <v>72</v>
      </c>
      <c r="C20" s="41">
        <v>0</v>
      </c>
      <c r="D20" s="41">
        <v>0</v>
      </c>
      <c r="E20" s="41">
        <v>0</v>
      </c>
    </row>
    <row r="21" spans="1:5" ht="47.25" x14ac:dyDescent="0.2">
      <c r="A21" s="82" t="s">
        <v>73</v>
      </c>
      <c r="B21" s="23" t="s">
        <v>74</v>
      </c>
      <c r="C21" s="41">
        <v>30508832.524841167</v>
      </c>
      <c r="D21" s="41">
        <v>7443.9933333333329</v>
      </c>
      <c r="E21" s="41">
        <f>C21/D21</f>
        <v>4098.4497377538182</v>
      </c>
    </row>
    <row r="22" spans="1:5" ht="31.5" x14ac:dyDescent="0.2">
      <c r="A22" s="82" t="s">
        <v>75</v>
      </c>
      <c r="B22" s="23" t="s">
        <v>76</v>
      </c>
      <c r="C22" s="41">
        <v>0</v>
      </c>
      <c r="D22" s="41">
        <v>0</v>
      </c>
      <c r="E22" s="41">
        <v>0</v>
      </c>
    </row>
    <row r="23" spans="1:5" ht="31.5" x14ac:dyDescent="0.2">
      <c r="A23" s="42" t="s">
        <v>77</v>
      </c>
      <c r="B23" s="83" t="s">
        <v>218</v>
      </c>
      <c r="C23" s="41">
        <v>7639386.42120157</v>
      </c>
      <c r="D23" s="41">
        <v>58274.333333333336</v>
      </c>
      <c r="E23" s="80">
        <f>C23/D23</f>
        <v>131.09350179098121</v>
      </c>
    </row>
    <row r="24" spans="1:5" ht="15.75" x14ac:dyDescent="0.2">
      <c r="A24" s="42"/>
      <c r="B24" s="23" t="s">
        <v>13</v>
      </c>
      <c r="C24" s="81"/>
      <c r="D24" s="81"/>
      <c r="E24" s="80">
        <f>E23</f>
        <v>131.09350179098121</v>
      </c>
    </row>
    <row r="25" spans="1:5" ht="15.75" x14ac:dyDescent="0.2">
      <c r="A25" s="42"/>
      <c r="B25" s="23" t="s">
        <v>61</v>
      </c>
      <c r="C25" s="81"/>
      <c r="D25" s="81"/>
      <c r="E25" s="80">
        <f>E24</f>
        <v>131.09350179098121</v>
      </c>
    </row>
    <row r="26" spans="1:5" ht="47.25" x14ac:dyDescent="0.2">
      <c r="A26" s="42" t="s">
        <v>78</v>
      </c>
      <c r="B26" s="83" t="s">
        <v>79</v>
      </c>
      <c r="C26" s="41">
        <v>0</v>
      </c>
      <c r="D26" s="41">
        <v>0</v>
      </c>
      <c r="E26" s="41">
        <v>0</v>
      </c>
    </row>
    <row r="27" spans="1:5" ht="15.75" x14ac:dyDescent="0.2">
      <c r="A27" s="42"/>
      <c r="B27" s="23" t="s">
        <v>13</v>
      </c>
      <c r="C27" s="41">
        <v>0</v>
      </c>
      <c r="D27" s="41">
        <v>0</v>
      </c>
      <c r="E27" s="41">
        <v>0</v>
      </c>
    </row>
    <row r="28" spans="1:5" ht="15.75" x14ac:dyDescent="0.2">
      <c r="A28" s="42"/>
      <c r="B28" s="23" t="s">
        <v>61</v>
      </c>
      <c r="C28" s="41">
        <v>0</v>
      </c>
      <c r="D28" s="41">
        <v>0</v>
      </c>
      <c r="E28" s="41">
        <v>0</v>
      </c>
    </row>
    <row r="29" spans="1:5" ht="110.25" x14ac:dyDescent="0.2">
      <c r="A29" s="42" t="s">
        <v>80</v>
      </c>
      <c r="B29" s="83" t="s">
        <v>81</v>
      </c>
      <c r="C29" s="41" t="s">
        <v>157</v>
      </c>
      <c r="D29" s="41" t="s">
        <v>157</v>
      </c>
      <c r="E29" s="41" t="s">
        <v>157</v>
      </c>
    </row>
    <row r="30" spans="1:5" ht="15.75" x14ac:dyDescent="0.2">
      <c r="A30" s="42"/>
      <c r="B30" s="23" t="s">
        <v>13</v>
      </c>
      <c r="C30" s="41" t="s">
        <v>157</v>
      </c>
      <c r="D30" s="41" t="s">
        <v>157</v>
      </c>
      <c r="E30" s="41" t="s">
        <v>157</v>
      </c>
    </row>
    <row r="31" spans="1:5" ht="15.75" x14ac:dyDescent="0.2">
      <c r="A31" s="42"/>
      <c r="B31" s="23" t="s">
        <v>61</v>
      </c>
      <c r="C31" s="41" t="s">
        <v>157</v>
      </c>
      <c r="D31" s="41" t="s">
        <v>157</v>
      </c>
      <c r="E31" s="41" t="s">
        <v>157</v>
      </c>
    </row>
    <row r="32" spans="1:5" ht="15" x14ac:dyDescent="0.25">
      <c r="A32" s="78"/>
      <c r="B32" s="78"/>
      <c r="C32" s="78"/>
      <c r="D32" s="78"/>
      <c r="E32" s="78"/>
    </row>
    <row r="33" spans="1:5" ht="12.75" x14ac:dyDescent="0.2">
      <c r="A33" s="125"/>
      <c r="B33" s="125"/>
      <c r="C33" s="125"/>
      <c r="D33" s="125"/>
      <c r="E33" s="125"/>
    </row>
    <row r="34" spans="1:5" ht="12.75" x14ac:dyDescent="0.2">
      <c r="A34" s="125"/>
      <c r="B34" s="125"/>
      <c r="C34" s="125"/>
      <c r="D34" s="125"/>
      <c r="E34" s="125"/>
    </row>
  </sheetData>
  <mergeCells count="7">
    <mergeCell ref="A34:E34"/>
    <mergeCell ref="A33:E33"/>
    <mergeCell ref="A5:E5"/>
    <mergeCell ref="A6:E6"/>
    <mergeCell ref="A8:B8"/>
    <mergeCell ref="B14:E14"/>
    <mergeCell ref="B17:E17"/>
  </mergeCells>
  <pageMargins left="0.7" right="0.7" top="0.75" bottom="0.75" header="0.3" footer="0.3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zoomScale="80" zoomScaleNormal="8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G31" sqref="G31"/>
    </sheetView>
  </sheetViews>
  <sheetFormatPr defaultRowHeight="11.25" x14ac:dyDescent="0.2"/>
  <cols>
    <col min="2" max="2" width="78.83203125" customWidth="1"/>
    <col min="3" max="4" width="26.1640625" customWidth="1"/>
    <col min="5" max="5" width="21.1640625" customWidth="1"/>
    <col min="7" max="7" width="15" customWidth="1"/>
    <col min="8" max="12" width="15.33203125" customWidth="1"/>
  </cols>
  <sheetData>
    <row r="1" spans="1:8" ht="12.75" x14ac:dyDescent="0.2">
      <c r="A1" s="1"/>
      <c r="B1" s="1"/>
      <c r="C1" s="1"/>
      <c r="D1" s="2" t="s">
        <v>82</v>
      </c>
      <c r="H1" s="60"/>
    </row>
    <row r="2" spans="1:8" ht="12.75" x14ac:dyDescent="0.2">
      <c r="A2" s="1"/>
      <c r="B2" s="1"/>
      <c r="C2" s="1"/>
      <c r="D2" s="2" t="s">
        <v>1</v>
      </c>
      <c r="H2" s="60"/>
    </row>
    <row r="3" spans="1:8" ht="12.75" x14ac:dyDescent="0.2">
      <c r="A3" s="1"/>
      <c r="B3" s="1"/>
      <c r="C3" s="1"/>
      <c r="D3" s="2" t="s">
        <v>2</v>
      </c>
      <c r="H3" s="60"/>
    </row>
    <row r="4" spans="1:8" ht="12.75" x14ac:dyDescent="0.2">
      <c r="A4" s="1"/>
      <c r="B4" s="1"/>
      <c r="C4" s="1"/>
      <c r="D4" s="1"/>
      <c r="H4" s="60"/>
    </row>
    <row r="5" spans="1:8" ht="18.75" x14ac:dyDescent="0.3">
      <c r="A5" s="102" t="s">
        <v>83</v>
      </c>
      <c r="B5" s="102"/>
      <c r="C5" s="102"/>
      <c r="D5" s="102"/>
      <c r="H5" s="60"/>
    </row>
    <row r="6" spans="1:8" ht="18.75" x14ac:dyDescent="0.3">
      <c r="A6" s="103" t="s">
        <v>84</v>
      </c>
      <c r="B6" s="103"/>
      <c r="C6" s="103"/>
      <c r="D6" s="103"/>
      <c r="H6" s="60"/>
    </row>
    <row r="7" spans="1:8" ht="15.75" x14ac:dyDescent="0.25">
      <c r="A7" s="26"/>
      <c r="B7" s="26"/>
      <c r="C7" s="27"/>
      <c r="D7" s="26"/>
      <c r="H7" s="60"/>
    </row>
    <row r="8" spans="1:8" ht="16.5" x14ac:dyDescent="0.25">
      <c r="A8" s="28"/>
      <c r="B8" s="28"/>
      <c r="C8" s="28"/>
      <c r="D8" s="29" t="s">
        <v>85</v>
      </c>
      <c r="H8" s="60"/>
    </row>
    <row r="9" spans="1:8" ht="63" x14ac:dyDescent="0.2">
      <c r="A9" s="101" t="s">
        <v>86</v>
      </c>
      <c r="B9" s="101"/>
      <c r="C9" s="6" t="s">
        <v>217</v>
      </c>
      <c r="D9" s="6" t="s">
        <v>212</v>
      </c>
      <c r="H9" s="60"/>
    </row>
    <row r="10" spans="1:8" ht="31.5" x14ac:dyDescent="0.2">
      <c r="A10" s="12" t="s">
        <v>60</v>
      </c>
      <c r="B10" s="22" t="s">
        <v>87</v>
      </c>
      <c r="C10" s="30">
        <f>C12+C13+C14+C15+C16</f>
        <v>18941.637685059995</v>
      </c>
      <c r="D10" s="30">
        <f>D12+D13+D14+D15+D16</f>
        <v>19321.646629296702</v>
      </c>
      <c r="H10" s="60"/>
    </row>
    <row r="11" spans="1:8" ht="15.75" x14ac:dyDescent="0.2">
      <c r="A11" s="12"/>
      <c r="B11" s="22" t="s">
        <v>88</v>
      </c>
      <c r="C11" s="24"/>
      <c r="D11" s="24"/>
      <c r="H11" s="60"/>
    </row>
    <row r="12" spans="1:8" ht="15.75" x14ac:dyDescent="0.2">
      <c r="A12" s="12" t="s">
        <v>89</v>
      </c>
      <c r="B12" s="23" t="s">
        <v>90</v>
      </c>
      <c r="C12" s="30">
        <f>335.16207*1.049</f>
        <v>351.58501143000001</v>
      </c>
      <c r="D12" s="30">
        <v>337.19448926322718</v>
      </c>
      <c r="H12" s="60"/>
    </row>
    <row r="13" spans="1:8" ht="15.75" x14ac:dyDescent="0.2">
      <c r="A13" s="12" t="s">
        <v>91</v>
      </c>
      <c r="B13" s="23" t="s">
        <v>92</v>
      </c>
      <c r="C13" s="30"/>
      <c r="D13" s="8"/>
      <c r="H13" s="60"/>
    </row>
    <row r="14" spans="1:8" ht="15.75" x14ac:dyDescent="0.2">
      <c r="A14" s="12" t="s">
        <v>93</v>
      </c>
      <c r="B14" s="23" t="s">
        <v>94</v>
      </c>
      <c r="C14" s="30">
        <f>12911.23474*1.049</f>
        <v>13543.885242259999</v>
      </c>
      <c r="D14" s="30">
        <v>13834.782503957549</v>
      </c>
      <c r="H14" s="60"/>
    </row>
    <row r="15" spans="1:8" ht="15.75" x14ac:dyDescent="0.2">
      <c r="A15" s="12" t="s">
        <v>95</v>
      </c>
      <c r="B15" s="23" t="s">
        <v>96</v>
      </c>
      <c r="C15" s="30">
        <f>3902.94771*1.049</f>
        <v>4094.1921477899996</v>
      </c>
      <c r="D15" s="30">
        <v>4170.041555059498</v>
      </c>
      <c r="H15" s="60"/>
    </row>
    <row r="16" spans="1:8" ht="15.75" x14ac:dyDescent="0.2">
      <c r="A16" s="12" t="s">
        <v>97</v>
      </c>
      <c r="B16" s="23" t="s">
        <v>98</v>
      </c>
      <c r="C16" s="30">
        <f>C18+C19+C20</f>
        <v>951.97528358</v>
      </c>
      <c r="D16" s="30">
        <f>D18+D19+D20</f>
        <v>979.62808101642759</v>
      </c>
      <c r="H16" s="60"/>
    </row>
    <row r="17" spans="1:8" ht="15.75" x14ac:dyDescent="0.2">
      <c r="A17" s="12"/>
      <c r="B17" s="23" t="s">
        <v>99</v>
      </c>
      <c r="C17" s="30"/>
      <c r="D17" s="8"/>
      <c r="H17" s="60"/>
    </row>
    <row r="18" spans="1:8" ht="31.5" x14ac:dyDescent="0.2">
      <c r="A18" s="12" t="s">
        <v>100</v>
      </c>
      <c r="B18" s="31" t="s">
        <v>101</v>
      </c>
      <c r="C18" s="30"/>
      <c r="D18" s="8"/>
      <c r="H18" s="60"/>
    </row>
    <row r="19" spans="1:8" ht="31.5" x14ac:dyDescent="0.2">
      <c r="A19" s="12" t="s">
        <v>102</v>
      </c>
      <c r="B19" s="31" t="s">
        <v>103</v>
      </c>
      <c r="C19" s="30">
        <f>4.95678*1.049</f>
        <v>5.1996622199999996</v>
      </c>
      <c r="D19" s="30">
        <v>5.1428543571631877</v>
      </c>
      <c r="H19" s="60"/>
    </row>
    <row r="20" spans="1:8" ht="15.75" x14ac:dyDescent="0.2">
      <c r="A20" s="12" t="s">
        <v>104</v>
      </c>
      <c r="B20" s="31" t="s">
        <v>105</v>
      </c>
      <c r="C20" s="30">
        <f>C22+C23+C24+C25+C26</f>
        <v>946.77562135999995</v>
      </c>
      <c r="D20" s="30">
        <f>D22+D23+D24+D25+D26</f>
        <v>974.48522665926441</v>
      </c>
      <c r="H20" s="60"/>
    </row>
    <row r="21" spans="1:8" ht="15.75" x14ac:dyDescent="0.2">
      <c r="A21" s="12"/>
      <c r="B21" s="31" t="s">
        <v>88</v>
      </c>
      <c r="C21" s="30"/>
      <c r="D21" s="8"/>
      <c r="H21" s="60"/>
    </row>
    <row r="22" spans="1:8" ht="15.75" x14ac:dyDescent="0.2">
      <c r="A22" s="12" t="s">
        <v>106</v>
      </c>
      <c r="B22" s="32" t="s">
        <v>107</v>
      </c>
      <c r="C22" s="30"/>
      <c r="D22" s="8"/>
      <c r="H22" s="60"/>
    </row>
    <row r="23" spans="1:8" ht="31.5" x14ac:dyDescent="0.2">
      <c r="A23" s="12" t="s">
        <v>108</v>
      </c>
      <c r="B23" s="32" t="s">
        <v>109</v>
      </c>
      <c r="C23" s="30"/>
      <c r="D23" s="10"/>
      <c r="H23" s="60"/>
    </row>
    <row r="24" spans="1:8" ht="47.25" x14ac:dyDescent="0.2">
      <c r="A24" s="12" t="s">
        <v>110</v>
      </c>
      <c r="B24" s="32" t="s">
        <v>111</v>
      </c>
      <c r="C24" s="33"/>
      <c r="D24" s="10"/>
      <c r="H24" s="60"/>
    </row>
    <row r="25" spans="1:8" ht="15.75" x14ac:dyDescent="0.2">
      <c r="A25" s="12" t="s">
        <v>112</v>
      </c>
      <c r="B25" s="32" t="s">
        <v>113</v>
      </c>
      <c r="C25" s="30">
        <f>610.49826*1.049</f>
        <v>640.41267473999994</v>
      </c>
      <c r="D25" s="30">
        <v>649.2726745189226</v>
      </c>
      <c r="H25" s="60"/>
    </row>
    <row r="26" spans="1:8" ht="31.5" x14ac:dyDescent="0.2">
      <c r="A26" s="12" t="s">
        <v>114</v>
      </c>
      <c r="B26" s="32" t="s">
        <v>115</v>
      </c>
      <c r="C26" s="30">
        <f>C27+C28+C29</f>
        <v>306.36294662</v>
      </c>
      <c r="D26" s="30">
        <f>D27+D28+D29</f>
        <v>325.21255214034181</v>
      </c>
      <c r="H26" s="60"/>
    </row>
    <row r="27" spans="1:8" ht="15.75" x14ac:dyDescent="0.2">
      <c r="A27" s="12"/>
      <c r="B27" s="32" t="s">
        <v>116</v>
      </c>
      <c r="C27" s="30">
        <f>6.07921*1.049</f>
        <v>6.3770912899999992</v>
      </c>
      <c r="D27" s="30">
        <v>7.1324709759229457</v>
      </c>
      <c r="H27" s="60"/>
    </row>
    <row r="28" spans="1:8" ht="15.75" x14ac:dyDescent="0.2">
      <c r="A28" s="12"/>
      <c r="B28" s="32" t="s">
        <v>117</v>
      </c>
      <c r="C28" s="30">
        <f>118.68217*1.049</f>
        <v>124.49759632999999</v>
      </c>
      <c r="D28" s="30">
        <v>135.18908116441884</v>
      </c>
      <c r="H28" s="60"/>
    </row>
    <row r="29" spans="1:8" ht="15.75" x14ac:dyDescent="0.2">
      <c r="A29" s="12"/>
      <c r="B29" s="32" t="s">
        <v>118</v>
      </c>
      <c r="C29" s="30">
        <f>167.291*1.049</f>
        <v>175.488259</v>
      </c>
      <c r="D29" s="30">
        <v>182.89099999999999</v>
      </c>
      <c r="H29" s="60"/>
    </row>
    <row r="30" spans="1:8" ht="15.75" x14ac:dyDescent="0.2">
      <c r="A30" s="12" t="s">
        <v>119</v>
      </c>
      <c r="B30" s="23" t="s">
        <v>120</v>
      </c>
      <c r="C30" s="33"/>
      <c r="D30" s="10"/>
      <c r="H30" s="60"/>
    </row>
    <row r="31" spans="1:8" ht="15.75" x14ac:dyDescent="0.2">
      <c r="A31" s="12"/>
      <c r="B31" s="23" t="s">
        <v>88</v>
      </c>
      <c r="C31" s="33"/>
      <c r="D31" s="10"/>
      <c r="H31" s="60"/>
    </row>
    <row r="32" spans="1:8" ht="15.75" x14ac:dyDescent="0.2">
      <c r="A32" s="12" t="s">
        <v>121</v>
      </c>
      <c r="B32" s="31" t="s">
        <v>122</v>
      </c>
      <c r="C32" s="33"/>
      <c r="D32" s="10"/>
      <c r="H32" s="60"/>
    </row>
    <row r="33" spans="1:8" ht="15.75" x14ac:dyDescent="0.2">
      <c r="A33" s="12" t="s">
        <v>123</v>
      </c>
      <c r="B33" s="31" t="s">
        <v>124</v>
      </c>
      <c r="C33" s="33"/>
      <c r="D33" s="10"/>
      <c r="H33" s="60"/>
    </row>
    <row r="34" spans="1:8" ht="15.75" x14ac:dyDescent="0.2">
      <c r="A34" s="12" t="s">
        <v>125</v>
      </c>
      <c r="B34" s="31" t="s">
        <v>126</v>
      </c>
      <c r="C34" s="30"/>
      <c r="D34" s="10"/>
      <c r="H34" s="60"/>
    </row>
    <row r="35" spans="1:8" ht="31.5" x14ac:dyDescent="0.2">
      <c r="A35" s="12" t="s">
        <v>127</v>
      </c>
      <c r="B35" s="31" t="s">
        <v>128</v>
      </c>
      <c r="C35" s="30"/>
      <c r="D35" s="10"/>
      <c r="H35" s="60"/>
    </row>
    <row r="36" spans="1:8" ht="78.75" x14ac:dyDescent="0.2">
      <c r="A36" s="12" t="s">
        <v>62</v>
      </c>
      <c r="B36" s="22" t="s">
        <v>129</v>
      </c>
      <c r="C36" s="34">
        <v>113402.35051999999</v>
      </c>
      <c r="D36" s="34">
        <v>113402.35051999999</v>
      </c>
      <c r="H36" s="60"/>
    </row>
    <row r="37" spans="1:8" ht="15.75" x14ac:dyDescent="0.2">
      <c r="A37" s="12" t="s">
        <v>64</v>
      </c>
      <c r="B37" s="22" t="s">
        <v>243</v>
      </c>
      <c r="C37" s="34">
        <v>12188.275316500001</v>
      </c>
      <c r="D37" s="34">
        <v>12188.275316500001</v>
      </c>
      <c r="H37" s="60"/>
    </row>
    <row r="38" spans="1:8" ht="31.5" x14ac:dyDescent="0.2">
      <c r="A38" s="12"/>
      <c r="B38" s="22" t="s">
        <v>130</v>
      </c>
      <c r="C38" s="30">
        <f>C10+C36+C37</f>
        <v>144532.26352155997</v>
      </c>
      <c r="D38" s="30">
        <f>D10+D36+D37</f>
        <v>144912.27246579668</v>
      </c>
      <c r="H38" s="60"/>
    </row>
    <row r="39" spans="1:8" ht="15" x14ac:dyDescent="0.25">
      <c r="A39" s="5"/>
      <c r="B39" s="5"/>
      <c r="C39" s="5"/>
      <c r="D39" s="5"/>
      <c r="H39" s="60"/>
    </row>
    <row r="40" spans="1:8" ht="12.75" x14ac:dyDescent="0.2">
      <c r="A40" s="35"/>
      <c r="B40" s="129"/>
      <c r="C40" s="130"/>
      <c r="D40" s="130"/>
      <c r="H40" s="60"/>
    </row>
    <row r="41" spans="1:8" x14ac:dyDescent="0.2">
      <c r="H41" s="60"/>
    </row>
    <row r="42" spans="1:8" x14ac:dyDescent="0.2">
      <c r="H42" s="60"/>
    </row>
    <row r="43" spans="1:8" x14ac:dyDescent="0.2">
      <c r="H43" s="60"/>
    </row>
    <row r="44" spans="1:8" x14ac:dyDescent="0.2">
      <c r="H44" s="60"/>
    </row>
    <row r="45" spans="1:8" x14ac:dyDescent="0.2">
      <c r="H45" s="60"/>
    </row>
    <row r="46" spans="1:8" x14ac:dyDescent="0.2">
      <c r="H46" s="60"/>
    </row>
    <row r="47" spans="1:8" x14ac:dyDescent="0.2">
      <c r="H47" s="60"/>
    </row>
    <row r="48" spans="1:8" x14ac:dyDescent="0.2">
      <c r="H48" s="60"/>
    </row>
    <row r="49" spans="8:8" x14ac:dyDescent="0.2">
      <c r="H49" s="60"/>
    </row>
    <row r="50" spans="8:8" x14ac:dyDescent="0.2">
      <c r="H50" s="60"/>
    </row>
    <row r="51" spans="8:8" x14ac:dyDescent="0.2">
      <c r="H51" s="60"/>
    </row>
    <row r="52" spans="8:8" x14ac:dyDescent="0.2">
      <c r="H52" s="60"/>
    </row>
    <row r="53" spans="8:8" x14ac:dyDescent="0.2">
      <c r="H53" s="60"/>
    </row>
    <row r="54" spans="8:8" x14ac:dyDescent="0.2">
      <c r="H54" s="60"/>
    </row>
    <row r="55" spans="8:8" x14ac:dyDescent="0.2">
      <c r="H55" s="60"/>
    </row>
    <row r="56" spans="8:8" x14ac:dyDescent="0.2">
      <c r="H56" s="60"/>
    </row>
    <row r="57" spans="8:8" x14ac:dyDescent="0.2">
      <c r="H57" s="60"/>
    </row>
    <row r="58" spans="8:8" x14ac:dyDescent="0.2">
      <c r="H58" s="60"/>
    </row>
    <row r="59" spans="8:8" x14ac:dyDescent="0.2">
      <c r="H59" s="60"/>
    </row>
    <row r="60" spans="8:8" x14ac:dyDescent="0.2">
      <c r="H60" s="60"/>
    </row>
    <row r="61" spans="8:8" x14ac:dyDescent="0.2">
      <c r="H61" s="60"/>
    </row>
    <row r="62" spans="8:8" x14ac:dyDescent="0.2">
      <c r="H62" s="60"/>
    </row>
    <row r="63" spans="8:8" x14ac:dyDescent="0.2">
      <c r="H63" s="60"/>
    </row>
    <row r="64" spans="8:8" x14ac:dyDescent="0.2">
      <c r="H64" s="60"/>
    </row>
    <row r="65" spans="8:8" x14ac:dyDescent="0.2">
      <c r="H65" s="60"/>
    </row>
    <row r="66" spans="8:8" x14ac:dyDescent="0.2">
      <c r="H66" s="60"/>
    </row>
    <row r="67" spans="8:8" x14ac:dyDescent="0.2">
      <c r="H67" s="60"/>
    </row>
    <row r="68" spans="8:8" x14ac:dyDescent="0.2">
      <c r="H68" s="60"/>
    </row>
    <row r="69" spans="8:8" x14ac:dyDescent="0.2">
      <c r="H69" s="60"/>
    </row>
    <row r="70" spans="8:8" x14ac:dyDescent="0.2">
      <c r="H70" s="60"/>
    </row>
    <row r="71" spans="8:8" x14ac:dyDescent="0.2">
      <c r="H71" s="60"/>
    </row>
    <row r="72" spans="8:8" x14ac:dyDescent="0.2">
      <c r="H72" s="60"/>
    </row>
    <row r="73" spans="8:8" x14ac:dyDescent="0.2">
      <c r="H73" s="60"/>
    </row>
    <row r="74" spans="8:8" x14ac:dyDescent="0.2">
      <c r="H74" s="60"/>
    </row>
    <row r="75" spans="8:8" x14ac:dyDescent="0.2">
      <c r="H75" s="60"/>
    </row>
    <row r="76" spans="8:8" x14ac:dyDescent="0.2">
      <c r="H76" s="60"/>
    </row>
    <row r="77" spans="8:8" x14ac:dyDescent="0.2">
      <c r="H77" s="60"/>
    </row>
    <row r="78" spans="8:8" x14ac:dyDescent="0.2">
      <c r="H78" s="60"/>
    </row>
    <row r="79" spans="8:8" x14ac:dyDescent="0.2">
      <c r="H79" s="60"/>
    </row>
    <row r="80" spans="8:8" x14ac:dyDescent="0.2">
      <c r="H80" s="60"/>
    </row>
    <row r="81" spans="8:8" x14ac:dyDescent="0.2">
      <c r="H81" s="60"/>
    </row>
    <row r="82" spans="8:8" x14ac:dyDescent="0.2">
      <c r="H82" s="60"/>
    </row>
    <row r="83" spans="8:8" x14ac:dyDescent="0.2">
      <c r="H83" s="60"/>
    </row>
    <row r="84" spans="8:8" x14ac:dyDescent="0.2">
      <c r="H84" s="60"/>
    </row>
    <row r="85" spans="8:8" x14ac:dyDescent="0.2">
      <c r="H85" s="60"/>
    </row>
    <row r="86" spans="8:8" x14ac:dyDescent="0.2">
      <c r="H86" s="60"/>
    </row>
    <row r="87" spans="8:8" x14ac:dyDescent="0.2">
      <c r="H87" s="60"/>
    </row>
    <row r="88" spans="8:8" x14ac:dyDescent="0.2">
      <c r="H88" s="60"/>
    </row>
    <row r="89" spans="8:8" x14ac:dyDescent="0.2">
      <c r="H89" s="60"/>
    </row>
    <row r="90" spans="8:8" x14ac:dyDescent="0.2">
      <c r="H90" s="60"/>
    </row>
    <row r="91" spans="8:8" x14ac:dyDescent="0.2">
      <c r="H91" s="60"/>
    </row>
    <row r="92" spans="8:8" x14ac:dyDescent="0.2">
      <c r="H92" s="60"/>
    </row>
    <row r="93" spans="8:8" x14ac:dyDescent="0.2">
      <c r="H93" s="60"/>
    </row>
    <row r="94" spans="8:8" x14ac:dyDescent="0.2">
      <c r="H94" s="60"/>
    </row>
    <row r="95" spans="8:8" x14ac:dyDescent="0.2">
      <c r="H95" s="60"/>
    </row>
    <row r="96" spans="8:8" x14ac:dyDescent="0.2">
      <c r="H96" s="60"/>
    </row>
    <row r="97" spans="8:8" x14ac:dyDescent="0.2">
      <c r="H97" s="60"/>
    </row>
    <row r="98" spans="8:8" x14ac:dyDescent="0.2">
      <c r="H98" s="60"/>
    </row>
    <row r="99" spans="8:8" x14ac:dyDescent="0.2">
      <c r="H99" s="60"/>
    </row>
    <row r="100" spans="8:8" x14ac:dyDescent="0.2">
      <c r="H100" s="60"/>
    </row>
    <row r="101" spans="8:8" x14ac:dyDescent="0.2">
      <c r="H101" s="60"/>
    </row>
    <row r="102" spans="8:8" x14ac:dyDescent="0.2">
      <c r="H102" s="60"/>
    </row>
    <row r="103" spans="8:8" x14ac:dyDescent="0.2">
      <c r="H103" s="60"/>
    </row>
    <row r="104" spans="8:8" x14ac:dyDescent="0.2">
      <c r="H104" s="60"/>
    </row>
    <row r="105" spans="8:8" x14ac:dyDescent="0.2">
      <c r="H105" s="60"/>
    </row>
    <row r="106" spans="8:8" x14ac:dyDescent="0.2">
      <c r="H106" s="60"/>
    </row>
    <row r="107" spans="8:8" x14ac:dyDescent="0.2">
      <c r="H107" s="60"/>
    </row>
    <row r="108" spans="8:8" x14ac:dyDescent="0.2">
      <c r="H108" s="60"/>
    </row>
    <row r="109" spans="8:8" x14ac:dyDescent="0.2">
      <c r="H109" s="60"/>
    </row>
    <row r="110" spans="8:8" x14ac:dyDescent="0.2">
      <c r="H110" s="60"/>
    </row>
    <row r="111" spans="8:8" x14ac:dyDescent="0.2">
      <c r="H111" s="60"/>
    </row>
    <row r="112" spans="8:8" x14ac:dyDescent="0.2">
      <c r="H112" s="60"/>
    </row>
    <row r="113" spans="8:8" x14ac:dyDescent="0.2">
      <c r="H113" s="60"/>
    </row>
    <row r="114" spans="8:8" x14ac:dyDescent="0.2">
      <c r="H114" s="60"/>
    </row>
    <row r="115" spans="8:8" x14ac:dyDescent="0.2">
      <c r="H115" s="60"/>
    </row>
    <row r="116" spans="8:8" x14ac:dyDescent="0.2">
      <c r="H116" s="60"/>
    </row>
    <row r="117" spans="8:8" x14ac:dyDescent="0.2">
      <c r="H117" s="60"/>
    </row>
    <row r="118" spans="8:8" x14ac:dyDescent="0.2">
      <c r="H118" s="60"/>
    </row>
    <row r="119" spans="8:8" x14ac:dyDescent="0.2">
      <c r="H119" s="60"/>
    </row>
    <row r="120" spans="8:8" x14ac:dyDescent="0.2">
      <c r="H120" s="60"/>
    </row>
    <row r="121" spans="8:8" x14ac:dyDescent="0.2">
      <c r="H121" s="60"/>
    </row>
    <row r="122" spans="8:8" x14ac:dyDescent="0.2">
      <c r="H122" s="60"/>
    </row>
    <row r="123" spans="8:8" x14ac:dyDescent="0.2">
      <c r="H123" s="60"/>
    </row>
    <row r="124" spans="8:8" x14ac:dyDescent="0.2">
      <c r="H124" s="60"/>
    </row>
    <row r="125" spans="8:8" x14ac:dyDescent="0.2">
      <c r="H125" s="60"/>
    </row>
    <row r="126" spans="8:8" x14ac:dyDescent="0.2">
      <c r="H126" s="60"/>
    </row>
    <row r="127" spans="8:8" x14ac:dyDescent="0.2">
      <c r="H127" s="60"/>
    </row>
    <row r="128" spans="8:8" x14ac:dyDescent="0.2">
      <c r="H128" s="60"/>
    </row>
    <row r="129" spans="8:8" x14ac:dyDescent="0.2">
      <c r="H129" s="60"/>
    </row>
    <row r="130" spans="8:8" x14ac:dyDescent="0.2">
      <c r="H130" s="60"/>
    </row>
    <row r="131" spans="8:8" x14ac:dyDescent="0.2">
      <c r="H131" s="60"/>
    </row>
    <row r="132" spans="8:8" x14ac:dyDescent="0.2">
      <c r="H132" s="60"/>
    </row>
    <row r="133" spans="8:8" x14ac:dyDescent="0.2">
      <c r="H133" s="60"/>
    </row>
    <row r="134" spans="8:8" x14ac:dyDescent="0.2">
      <c r="H134" s="60"/>
    </row>
    <row r="135" spans="8:8" x14ac:dyDescent="0.2">
      <c r="H135" s="60"/>
    </row>
    <row r="136" spans="8:8" x14ac:dyDescent="0.2">
      <c r="H136" s="60"/>
    </row>
    <row r="137" spans="8:8" x14ac:dyDescent="0.2">
      <c r="H137" s="60"/>
    </row>
    <row r="138" spans="8:8" x14ac:dyDescent="0.2">
      <c r="H138" s="60"/>
    </row>
    <row r="139" spans="8:8" x14ac:dyDescent="0.2">
      <c r="H139" s="60"/>
    </row>
    <row r="140" spans="8:8" x14ac:dyDescent="0.2">
      <c r="H140" s="60"/>
    </row>
    <row r="141" spans="8:8" x14ac:dyDescent="0.2">
      <c r="H141" s="60"/>
    </row>
    <row r="142" spans="8:8" x14ac:dyDescent="0.2">
      <c r="H142" s="60"/>
    </row>
    <row r="143" spans="8:8" x14ac:dyDescent="0.2">
      <c r="H143" s="60"/>
    </row>
    <row r="144" spans="8:8" x14ac:dyDescent="0.2">
      <c r="H144" s="60"/>
    </row>
    <row r="145" spans="8:8" x14ac:dyDescent="0.2">
      <c r="H145" s="60"/>
    </row>
    <row r="146" spans="8:8" x14ac:dyDescent="0.2">
      <c r="H146" s="60"/>
    </row>
    <row r="147" spans="8:8" x14ac:dyDescent="0.2">
      <c r="H147" s="60"/>
    </row>
    <row r="148" spans="8:8" x14ac:dyDescent="0.2">
      <c r="H148" s="60"/>
    </row>
    <row r="149" spans="8:8" x14ac:dyDescent="0.2">
      <c r="H149" s="60"/>
    </row>
    <row r="150" spans="8:8" x14ac:dyDescent="0.2">
      <c r="H150" s="60"/>
    </row>
    <row r="151" spans="8:8" x14ac:dyDescent="0.2">
      <c r="H151" s="60"/>
    </row>
    <row r="152" spans="8:8" x14ac:dyDescent="0.2">
      <c r="H152" s="60"/>
    </row>
    <row r="153" spans="8:8" x14ac:dyDescent="0.2">
      <c r="H153" s="60"/>
    </row>
    <row r="154" spans="8:8" x14ac:dyDescent="0.2">
      <c r="H154" s="60"/>
    </row>
    <row r="155" spans="8:8" x14ac:dyDescent="0.2">
      <c r="H155" s="60"/>
    </row>
    <row r="156" spans="8:8" x14ac:dyDescent="0.2">
      <c r="H156" s="60"/>
    </row>
    <row r="157" spans="8:8" x14ac:dyDescent="0.2">
      <c r="H157" s="60"/>
    </row>
    <row r="158" spans="8:8" x14ac:dyDescent="0.2">
      <c r="H158" s="60"/>
    </row>
    <row r="159" spans="8:8" x14ac:dyDescent="0.2">
      <c r="H159" s="60"/>
    </row>
    <row r="160" spans="8:8" x14ac:dyDescent="0.2">
      <c r="H160" s="60"/>
    </row>
    <row r="161" spans="8:8" x14ac:dyDescent="0.2">
      <c r="H161" s="60"/>
    </row>
    <row r="162" spans="8:8" x14ac:dyDescent="0.2">
      <c r="H162" s="60"/>
    </row>
  </sheetData>
  <mergeCells count="4">
    <mergeCell ref="A5:D5"/>
    <mergeCell ref="A6:D6"/>
    <mergeCell ref="A9:B9"/>
    <mergeCell ref="B40:D40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0" sqref="C10"/>
    </sheetView>
  </sheetViews>
  <sheetFormatPr defaultRowHeight="11.25" x14ac:dyDescent="0.2"/>
  <cols>
    <col min="1" max="1" width="10.83203125" customWidth="1"/>
    <col min="2" max="2" width="47.83203125" customWidth="1"/>
    <col min="3" max="3" width="31.5" customWidth="1"/>
    <col min="4" max="4" width="26.33203125" customWidth="1"/>
    <col min="5" max="5" width="27.33203125" customWidth="1"/>
    <col min="6" max="6" width="25.83203125" customWidth="1"/>
    <col min="9" max="11" width="9.33203125" customWidth="1"/>
  </cols>
  <sheetData>
    <row r="1" spans="1:4" ht="12.75" x14ac:dyDescent="0.2">
      <c r="A1" s="1"/>
      <c r="B1" s="1"/>
      <c r="C1" s="1"/>
      <c r="D1" s="2" t="s">
        <v>131</v>
      </c>
    </row>
    <row r="2" spans="1:4" ht="12.75" x14ac:dyDescent="0.2">
      <c r="A2" s="1"/>
      <c r="B2" s="1"/>
      <c r="C2" s="1"/>
      <c r="D2" s="2" t="s">
        <v>1</v>
      </c>
    </row>
    <row r="3" spans="1:4" ht="12.75" x14ac:dyDescent="0.2">
      <c r="A3" s="1"/>
      <c r="B3" s="1"/>
      <c r="C3" s="1"/>
      <c r="D3" s="2" t="s">
        <v>2</v>
      </c>
    </row>
    <row r="4" spans="1:4" ht="12.75" x14ac:dyDescent="0.2">
      <c r="A4" s="1"/>
      <c r="B4" s="1"/>
      <c r="C4" s="1"/>
      <c r="D4" s="1"/>
    </row>
    <row r="5" spans="1:4" ht="18.75" x14ac:dyDescent="0.3">
      <c r="A5" s="36"/>
      <c r="B5" s="102" t="s">
        <v>132</v>
      </c>
      <c r="C5" s="102"/>
      <c r="D5" s="102"/>
    </row>
    <row r="6" spans="1:4" ht="38.25" customHeight="1" x14ac:dyDescent="0.3">
      <c r="A6" s="3"/>
      <c r="B6" s="131" t="s">
        <v>133</v>
      </c>
      <c r="C6" s="131"/>
      <c r="D6" s="131"/>
    </row>
    <row r="7" spans="1:4" ht="16.5" x14ac:dyDescent="0.25">
      <c r="A7" s="28"/>
      <c r="B7" s="28"/>
      <c r="C7" s="28"/>
      <c r="D7" s="28"/>
    </row>
    <row r="8" spans="1:4" ht="107.25" customHeight="1" x14ac:dyDescent="0.2">
      <c r="A8" s="101" t="s">
        <v>134</v>
      </c>
      <c r="B8" s="132"/>
      <c r="C8" s="6" t="s">
        <v>135</v>
      </c>
      <c r="D8" s="6" t="s">
        <v>136</v>
      </c>
    </row>
    <row r="9" spans="1:4" ht="47.25" x14ac:dyDescent="0.2">
      <c r="A9" s="12" t="s">
        <v>60</v>
      </c>
      <c r="B9" s="37" t="s">
        <v>137</v>
      </c>
      <c r="C9" s="38">
        <v>0</v>
      </c>
      <c r="D9" s="38">
        <v>0</v>
      </c>
    </row>
    <row r="10" spans="1:4" ht="78.75" x14ac:dyDescent="0.2">
      <c r="A10" s="12" t="s">
        <v>62</v>
      </c>
      <c r="B10" s="37" t="s">
        <v>138</v>
      </c>
      <c r="C10" s="39">
        <f>91526497.5745235/1000</f>
        <v>91526.497574523499</v>
      </c>
      <c r="D10" s="39">
        <v>22331.98</v>
      </c>
    </row>
    <row r="11" spans="1:4" ht="47.25" x14ac:dyDescent="0.2">
      <c r="A11" s="12" t="s">
        <v>64</v>
      </c>
      <c r="B11" s="37" t="s">
        <v>139</v>
      </c>
      <c r="C11" s="40">
        <v>0</v>
      </c>
      <c r="D11" s="38">
        <v>0</v>
      </c>
    </row>
    <row r="13" spans="1:4" ht="15" x14ac:dyDescent="0.25">
      <c r="D13" s="5"/>
    </row>
  </sheetData>
  <mergeCells count="3">
    <mergeCell ref="B5:D5"/>
    <mergeCell ref="B6:D6"/>
    <mergeCell ref="A8:B8"/>
  </mergeCells>
  <pageMargins left="0.59055118110236227" right="0" top="0.74803149606299213" bottom="0.74803149606299213" header="0.31496062992125984" footer="0.31496062992125984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zoomScale="80" zoomScaleNormal="80" workbookViewId="0">
      <selection activeCell="F9" sqref="F9:F15"/>
    </sheetView>
  </sheetViews>
  <sheetFormatPr defaultRowHeight="11.25" x14ac:dyDescent="0.2"/>
  <cols>
    <col min="1" max="1" width="11" customWidth="1"/>
    <col min="2" max="2" width="24.33203125" customWidth="1"/>
    <col min="3" max="3" width="27.1640625" customWidth="1"/>
    <col min="4" max="4" width="25" customWidth="1"/>
    <col min="5" max="5" width="23.6640625" customWidth="1"/>
    <col min="6" max="6" width="16" customWidth="1"/>
    <col min="7" max="7" width="14.5" customWidth="1"/>
  </cols>
  <sheetData>
    <row r="1" spans="1:5" ht="12.75" x14ac:dyDescent="0.2">
      <c r="A1" s="1"/>
      <c r="B1" s="1"/>
      <c r="C1" s="1"/>
      <c r="D1" s="1"/>
      <c r="E1" s="2" t="s">
        <v>140</v>
      </c>
    </row>
    <row r="2" spans="1:5" ht="12.75" x14ac:dyDescent="0.2">
      <c r="A2" s="1"/>
      <c r="B2" s="1"/>
      <c r="C2" s="1"/>
      <c r="D2" s="1"/>
      <c r="E2" s="2" t="s">
        <v>1</v>
      </c>
    </row>
    <row r="3" spans="1:5" ht="12.75" x14ac:dyDescent="0.2">
      <c r="A3" s="1"/>
      <c r="B3" s="1"/>
      <c r="C3" s="1"/>
      <c r="D3" s="1"/>
      <c r="E3" s="2" t="s">
        <v>2</v>
      </c>
    </row>
    <row r="4" spans="1:5" ht="12.75" x14ac:dyDescent="0.2">
      <c r="A4" s="1"/>
      <c r="B4" s="1"/>
      <c r="C4" s="1"/>
      <c r="D4" s="1"/>
      <c r="E4" s="1"/>
    </row>
    <row r="5" spans="1:5" ht="18.75" x14ac:dyDescent="0.3">
      <c r="A5" s="102" t="s">
        <v>132</v>
      </c>
      <c r="B5" s="102"/>
      <c r="C5" s="102"/>
      <c r="D5" s="102"/>
      <c r="E5" s="102"/>
    </row>
    <row r="6" spans="1:5" ht="62.25" customHeight="1" x14ac:dyDescent="0.2">
      <c r="A6" s="131" t="s">
        <v>141</v>
      </c>
      <c r="B6" s="131"/>
      <c r="C6" s="131"/>
      <c r="D6" s="131"/>
      <c r="E6" s="131"/>
    </row>
    <row r="7" spans="1:5" ht="16.5" x14ac:dyDescent="0.25">
      <c r="A7" s="28"/>
      <c r="B7" s="28"/>
      <c r="C7" s="28"/>
      <c r="D7" s="28"/>
      <c r="E7" s="28"/>
    </row>
    <row r="8" spans="1:5" ht="187.5" customHeight="1" x14ac:dyDescent="0.2">
      <c r="A8" s="101" t="s">
        <v>134</v>
      </c>
      <c r="B8" s="101"/>
      <c r="C8" s="6" t="s">
        <v>142</v>
      </c>
      <c r="D8" s="6" t="s">
        <v>143</v>
      </c>
      <c r="E8" s="6" t="s">
        <v>144</v>
      </c>
    </row>
    <row r="9" spans="1:5" ht="47.25" x14ac:dyDescent="0.2">
      <c r="A9" s="12" t="s">
        <v>60</v>
      </c>
      <c r="B9" s="22" t="s">
        <v>145</v>
      </c>
      <c r="C9" s="41"/>
      <c r="D9" s="42"/>
      <c r="E9" s="42"/>
    </row>
    <row r="10" spans="1:5" ht="15.75" x14ac:dyDescent="0.2">
      <c r="A10" s="12"/>
      <c r="B10" s="43" t="s">
        <v>33</v>
      </c>
      <c r="C10" s="41">
        <v>38812.25677</v>
      </c>
      <c r="D10" s="44">
        <v>40.883899999999997</v>
      </c>
      <c r="E10" s="44">
        <v>18349.55</v>
      </c>
    </row>
    <row r="11" spans="1:5" ht="15.75" x14ac:dyDescent="0.2">
      <c r="A11" s="12"/>
      <c r="B11" s="43" t="s">
        <v>146</v>
      </c>
      <c r="C11" s="41">
        <v>71134.464300000007</v>
      </c>
      <c r="D11" s="44">
        <v>41.542000000000002</v>
      </c>
      <c r="E11" s="44">
        <v>36021.56</v>
      </c>
    </row>
    <row r="12" spans="1:5" ht="15.75" x14ac:dyDescent="0.2">
      <c r="A12" s="12"/>
      <c r="B12" s="43" t="s">
        <v>147</v>
      </c>
      <c r="C12" s="41">
        <v>0</v>
      </c>
      <c r="D12" s="44">
        <v>0</v>
      </c>
      <c r="E12" s="41">
        <v>0</v>
      </c>
    </row>
    <row r="13" spans="1:5" ht="47.25" x14ac:dyDescent="0.2">
      <c r="A13" s="12" t="s">
        <v>62</v>
      </c>
      <c r="B13" s="22" t="s">
        <v>148</v>
      </c>
      <c r="C13" s="45"/>
      <c r="D13" s="46"/>
      <c r="E13" s="45"/>
    </row>
    <row r="14" spans="1:5" ht="15.75" x14ac:dyDescent="0.2">
      <c r="A14" s="12"/>
      <c r="B14" s="43" t="s">
        <v>33</v>
      </c>
      <c r="C14" s="44">
        <v>4534.5299000000005</v>
      </c>
      <c r="D14" s="44">
        <v>10.952</v>
      </c>
      <c r="E14" s="44">
        <v>1636.7</v>
      </c>
    </row>
    <row r="15" spans="1:5" ht="15.75" x14ac:dyDescent="0.2">
      <c r="A15" s="12"/>
      <c r="B15" s="43" t="s">
        <v>146</v>
      </c>
      <c r="C15" s="44">
        <v>746.91984000000002</v>
      </c>
      <c r="D15" s="44">
        <v>1.399</v>
      </c>
      <c r="E15" s="44">
        <f>50+8</f>
        <v>58</v>
      </c>
    </row>
    <row r="16" spans="1:5" ht="15.75" x14ac:dyDescent="0.2">
      <c r="A16" s="12"/>
      <c r="B16" s="43" t="s">
        <v>147</v>
      </c>
      <c r="C16" s="41">
        <v>0</v>
      </c>
      <c r="D16" s="44">
        <v>0</v>
      </c>
      <c r="E16" s="41">
        <v>0</v>
      </c>
    </row>
    <row r="20" spans="3:3" x14ac:dyDescent="0.2">
      <c r="C20" s="74"/>
    </row>
  </sheetData>
  <mergeCells count="3">
    <mergeCell ref="A5:E5"/>
    <mergeCell ref="A6:E6"/>
    <mergeCell ref="A8:B8"/>
  </mergeCells>
  <pageMargins left="0.7" right="0.7" top="0.75" bottom="0.75" header="0.3" footer="0.3"/>
  <pageSetup paperSize="9" scale="9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pane xSplit="2" ySplit="9" topLeftCell="C16" activePane="bottomRight" state="frozen"/>
      <selection pane="topRight" activeCell="C1" sqref="C1"/>
      <selection pane="bottomLeft" activeCell="A10" sqref="A10"/>
      <selection pane="bottomRight" activeCell="K19" sqref="K19"/>
    </sheetView>
  </sheetViews>
  <sheetFormatPr defaultRowHeight="11.25" x14ac:dyDescent="0.2"/>
  <cols>
    <col min="1" max="1" width="5.5" customWidth="1"/>
    <col min="2" max="2" width="36.83203125" customWidth="1"/>
    <col min="4" max="4" width="11.5" customWidth="1"/>
    <col min="6" max="7" width="11.6640625" customWidth="1"/>
    <col min="9" max="9" width="15.1640625" customWidth="1"/>
  </cols>
  <sheetData>
    <row r="1" spans="1:11" ht="12.75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 t="s">
        <v>149</v>
      </c>
    </row>
    <row r="2" spans="1:11" ht="12.75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 t="s">
        <v>1</v>
      </c>
    </row>
    <row r="3" spans="1:11" ht="12.75" x14ac:dyDescent="0.2">
      <c r="A3" s="1"/>
      <c r="B3" s="1"/>
      <c r="C3" s="1"/>
      <c r="D3" s="1"/>
      <c r="E3" s="1"/>
      <c r="F3" s="1"/>
      <c r="G3" s="1"/>
      <c r="H3" s="1"/>
      <c r="I3" s="1"/>
      <c r="J3" s="2"/>
      <c r="K3" s="2" t="s">
        <v>2</v>
      </c>
    </row>
    <row r="4" spans="1:11" ht="16.5" x14ac:dyDescent="0.25">
      <c r="A4" s="28"/>
      <c r="B4" s="28"/>
      <c r="C4" s="47"/>
      <c r="D4" s="28"/>
      <c r="E4" s="28"/>
      <c r="F4" s="47"/>
      <c r="G4" s="28"/>
      <c r="H4" s="28"/>
      <c r="I4" s="47"/>
      <c r="J4" s="28"/>
      <c r="K4" s="28"/>
    </row>
    <row r="5" spans="1:11" ht="18.75" x14ac:dyDescent="0.3">
      <c r="A5" s="135" t="s">
        <v>150</v>
      </c>
      <c r="B5" s="135"/>
      <c r="C5" s="135"/>
      <c r="D5" s="135"/>
      <c r="E5" s="135"/>
      <c r="F5" s="135"/>
      <c r="G5" s="135"/>
      <c r="H5" s="135"/>
      <c r="I5" s="135"/>
      <c r="J5" s="134"/>
      <c r="K5" s="134"/>
    </row>
    <row r="6" spans="1:11" ht="18.75" x14ac:dyDescent="0.2">
      <c r="A6" s="136" t="s">
        <v>174</v>
      </c>
      <c r="B6" s="136"/>
      <c r="C6" s="136"/>
      <c r="D6" s="136"/>
      <c r="E6" s="136"/>
      <c r="F6" s="136"/>
      <c r="G6" s="136"/>
      <c r="H6" s="136"/>
      <c r="I6" s="136"/>
      <c r="J6" s="122"/>
      <c r="K6" s="122"/>
    </row>
    <row r="7" spans="1:11" ht="15" x14ac:dyDescent="0.25">
      <c r="A7" s="5"/>
      <c r="B7" s="5"/>
      <c r="C7" s="57"/>
      <c r="D7" s="57"/>
      <c r="E7" s="58"/>
      <c r="F7" s="57"/>
      <c r="G7" s="57"/>
      <c r="H7" s="59"/>
      <c r="I7" s="57"/>
      <c r="J7" s="57"/>
      <c r="K7" s="5"/>
    </row>
    <row r="8" spans="1:11" ht="12.75" x14ac:dyDescent="0.2">
      <c r="A8" s="137" t="s">
        <v>151</v>
      </c>
      <c r="B8" s="138"/>
      <c r="C8" s="141" t="s">
        <v>152</v>
      </c>
      <c r="D8" s="142"/>
      <c r="E8" s="142"/>
      <c r="F8" s="141" t="s">
        <v>153</v>
      </c>
      <c r="G8" s="142"/>
      <c r="H8" s="142"/>
      <c r="I8" s="141" t="s">
        <v>154</v>
      </c>
      <c r="J8" s="142"/>
      <c r="K8" s="142"/>
    </row>
    <row r="9" spans="1:11" ht="25.5" x14ac:dyDescent="0.2">
      <c r="A9" s="139"/>
      <c r="B9" s="140"/>
      <c r="C9" s="21" t="s">
        <v>33</v>
      </c>
      <c r="D9" s="21" t="s">
        <v>146</v>
      </c>
      <c r="E9" s="21" t="s">
        <v>155</v>
      </c>
      <c r="F9" s="21" t="s">
        <v>33</v>
      </c>
      <c r="G9" s="21" t="s">
        <v>146</v>
      </c>
      <c r="H9" s="21" t="s">
        <v>155</v>
      </c>
      <c r="I9" s="21" t="s">
        <v>33</v>
      </c>
      <c r="J9" s="21" t="s">
        <v>146</v>
      </c>
      <c r="K9" s="21" t="s">
        <v>155</v>
      </c>
    </row>
    <row r="10" spans="1:11" ht="12.75" x14ac:dyDescent="0.2">
      <c r="A10" s="48" t="s">
        <v>60</v>
      </c>
      <c r="B10" s="49" t="s">
        <v>156</v>
      </c>
      <c r="C10" s="66">
        <v>479</v>
      </c>
      <c r="D10" s="66" t="s">
        <v>157</v>
      </c>
      <c r="E10" s="67" t="s">
        <v>157</v>
      </c>
      <c r="F10" s="68">
        <v>5156</v>
      </c>
      <c r="G10" s="68" t="s">
        <v>157</v>
      </c>
      <c r="H10" s="68" t="s">
        <v>157</v>
      </c>
      <c r="I10" s="67">
        <v>1874.6250084745768</v>
      </c>
      <c r="J10" s="67"/>
      <c r="K10" s="68"/>
    </row>
    <row r="11" spans="1:11" ht="12.75" x14ac:dyDescent="0.2">
      <c r="A11" s="50"/>
      <c r="B11" s="51" t="s">
        <v>158</v>
      </c>
      <c r="C11" s="66"/>
      <c r="D11" s="66"/>
      <c r="E11" s="67"/>
      <c r="F11" s="68"/>
      <c r="G11" s="68"/>
      <c r="H11" s="68"/>
      <c r="I11" s="67"/>
      <c r="J11" s="67"/>
      <c r="K11" s="68"/>
    </row>
    <row r="12" spans="1:11" ht="12.75" x14ac:dyDescent="0.2">
      <c r="A12" s="52"/>
      <c r="B12" s="51" t="s">
        <v>159</v>
      </c>
      <c r="C12" s="66">
        <v>349</v>
      </c>
      <c r="D12" s="66" t="s">
        <v>157</v>
      </c>
      <c r="E12" s="67" t="s">
        <v>157</v>
      </c>
      <c r="F12" s="68">
        <v>4123.71</v>
      </c>
      <c r="G12" s="68" t="s">
        <v>157</v>
      </c>
      <c r="H12" s="68" t="s">
        <v>157</v>
      </c>
      <c r="I12" s="67">
        <v>181.31355932203388</v>
      </c>
      <c r="J12" s="67"/>
      <c r="K12" s="68" t="s">
        <v>157</v>
      </c>
    </row>
    <row r="13" spans="1:11" ht="25.5" x14ac:dyDescent="0.2">
      <c r="A13" s="48" t="s">
        <v>62</v>
      </c>
      <c r="B13" s="49" t="s">
        <v>160</v>
      </c>
      <c r="C13" s="66">
        <v>93</v>
      </c>
      <c r="D13" s="66">
        <v>9</v>
      </c>
      <c r="E13" s="67" t="s">
        <v>157</v>
      </c>
      <c r="F13" s="68">
        <v>6326.08</v>
      </c>
      <c r="G13" s="68">
        <v>905</v>
      </c>
      <c r="H13" s="68" t="s">
        <v>157</v>
      </c>
      <c r="I13" s="67">
        <v>8567.8539584745795</v>
      </c>
      <c r="J13" s="67">
        <v>597.75193220338986</v>
      </c>
      <c r="K13" s="68"/>
    </row>
    <row r="14" spans="1:11" ht="12.75" x14ac:dyDescent="0.2">
      <c r="A14" s="50"/>
      <c r="B14" s="51" t="s">
        <v>158</v>
      </c>
      <c r="C14" s="69"/>
      <c r="D14" s="69"/>
      <c r="E14" s="70"/>
      <c r="F14" s="71"/>
      <c r="G14" s="71"/>
      <c r="H14" s="71"/>
      <c r="I14" s="70"/>
      <c r="J14" s="70"/>
      <c r="K14" s="71"/>
    </row>
    <row r="15" spans="1:11" ht="12.75" x14ac:dyDescent="0.2">
      <c r="A15" s="52"/>
      <c r="B15" s="51" t="s">
        <v>161</v>
      </c>
      <c r="C15" s="66">
        <v>93</v>
      </c>
      <c r="D15" s="66">
        <v>9</v>
      </c>
      <c r="E15" s="66" t="s">
        <v>157</v>
      </c>
      <c r="F15" s="68">
        <v>6326.08</v>
      </c>
      <c r="G15" s="68">
        <v>905</v>
      </c>
      <c r="H15" s="68" t="s">
        <v>157</v>
      </c>
      <c r="I15" s="67">
        <v>8567.8539584745795</v>
      </c>
      <c r="J15" s="67">
        <v>597.75193220338986</v>
      </c>
      <c r="K15" s="68" t="s">
        <v>157</v>
      </c>
    </row>
    <row r="16" spans="1:11" ht="25.5" x14ac:dyDescent="0.2">
      <c r="A16" s="48" t="s">
        <v>64</v>
      </c>
      <c r="B16" s="49" t="s">
        <v>162</v>
      </c>
      <c r="C16" s="66">
        <v>40</v>
      </c>
      <c r="D16" s="66">
        <v>23</v>
      </c>
      <c r="E16" s="67" t="s">
        <v>157</v>
      </c>
      <c r="F16" s="66">
        <v>13404.61</v>
      </c>
      <c r="G16" s="66">
        <v>8883</v>
      </c>
      <c r="H16" s="67" t="s">
        <v>157</v>
      </c>
      <c r="I16" s="67">
        <v>54805.829628135609</v>
      </c>
      <c r="J16" s="67">
        <v>4334.0458898305096</v>
      </c>
      <c r="K16" s="68"/>
    </row>
    <row r="17" spans="1:11" ht="12.75" x14ac:dyDescent="0.2">
      <c r="A17" s="50"/>
      <c r="B17" s="51" t="s">
        <v>158</v>
      </c>
      <c r="C17" s="66"/>
      <c r="D17" s="66"/>
      <c r="E17" s="67"/>
      <c r="F17" s="66"/>
      <c r="G17" s="66"/>
      <c r="H17" s="67"/>
      <c r="I17" s="67"/>
      <c r="J17" s="67"/>
      <c r="K17" s="68"/>
    </row>
    <row r="18" spans="1:11" ht="12.75" x14ac:dyDescent="0.2">
      <c r="A18" s="52"/>
      <c r="B18" s="51" t="s">
        <v>172</v>
      </c>
      <c r="C18" s="66" t="s">
        <v>157</v>
      </c>
      <c r="D18" s="66" t="s">
        <v>157</v>
      </c>
      <c r="E18" s="67" t="s">
        <v>157</v>
      </c>
      <c r="F18" s="66" t="s">
        <v>157</v>
      </c>
      <c r="G18" s="66" t="s">
        <v>157</v>
      </c>
      <c r="H18" s="67" t="s">
        <v>157</v>
      </c>
      <c r="I18" s="67"/>
      <c r="J18" s="67"/>
      <c r="K18" s="68" t="s">
        <v>157</v>
      </c>
    </row>
    <row r="19" spans="1:11" ht="25.5" x14ac:dyDescent="0.2">
      <c r="A19" s="48" t="s">
        <v>77</v>
      </c>
      <c r="B19" s="49" t="s">
        <v>163</v>
      </c>
      <c r="C19" s="66">
        <v>8</v>
      </c>
      <c r="D19" s="66">
        <v>6</v>
      </c>
      <c r="E19" s="67" t="s">
        <v>157</v>
      </c>
      <c r="F19" s="66">
        <v>13546.34</v>
      </c>
      <c r="G19" s="66">
        <v>5420</v>
      </c>
      <c r="H19" s="67" t="s">
        <v>157</v>
      </c>
      <c r="I19" s="67">
        <v>59620.438262711868</v>
      </c>
      <c r="J19" s="67">
        <v>42.597795762711868</v>
      </c>
      <c r="K19" s="68"/>
    </row>
    <row r="20" spans="1:11" ht="12.75" x14ac:dyDescent="0.2">
      <c r="A20" s="50"/>
      <c r="B20" s="51" t="s">
        <v>158</v>
      </c>
      <c r="C20" s="67"/>
      <c r="D20" s="67"/>
      <c r="E20" s="67"/>
      <c r="F20" s="68"/>
      <c r="G20" s="68"/>
      <c r="H20" s="67"/>
      <c r="I20" s="67"/>
      <c r="J20" s="67"/>
      <c r="K20" s="68"/>
    </row>
    <row r="21" spans="1:11" ht="12.75" x14ac:dyDescent="0.2">
      <c r="A21" s="52"/>
      <c r="B21" s="51" t="s">
        <v>172</v>
      </c>
      <c r="C21" s="67" t="s">
        <v>157</v>
      </c>
      <c r="D21" s="67" t="s">
        <v>157</v>
      </c>
      <c r="E21" s="67" t="s">
        <v>157</v>
      </c>
      <c r="F21" s="68" t="s">
        <v>157</v>
      </c>
      <c r="G21" s="68" t="s">
        <v>157</v>
      </c>
      <c r="H21" s="67" t="s">
        <v>157</v>
      </c>
      <c r="I21" s="67"/>
      <c r="J21" s="67"/>
      <c r="K21" s="68" t="s">
        <v>157</v>
      </c>
    </row>
    <row r="22" spans="1:11" ht="12.75" x14ac:dyDescent="0.2">
      <c r="A22" s="48" t="s">
        <v>78</v>
      </c>
      <c r="B22" s="49" t="s">
        <v>164</v>
      </c>
      <c r="C22" s="67" t="s">
        <v>157</v>
      </c>
      <c r="D22" s="66">
        <v>1</v>
      </c>
      <c r="E22" s="67" t="s">
        <v>157</v>
      </c>
      <c r="F22" s="68" t="s">
        <v>157</v>
      </c>
      <c r="G22" s="66">
        <v>30000</v>
      </c>
      <c r="H22" s="67" t="s">
        <v>157</v>
      </c>
      <c r="I22" s="67"/>
      <c r="J22" s="67">
        <v>377.03389830508502</v>
      </c>
      <c r="K22" s="68" t="s">
        <v>157</v>
      </c>
    </row>
    <row r="23" spans="1:11" ht="12.75" x14ac:dyDescent="0.2">
      <c r="A23" s="50"/>
      <c r="B23" s="51" t="s">
        <v>158</v>
      </c>
      <c r="C23" s="67"/>
      <c r="D23" s="67"/>
      <c r="E23" s="67"/>
      <c r="F23" s="68"/>
      <c r="G23" s="68"/>
      <c r="H23" s="67"/>
      <c r="I23" s="67"/>
      <c r="J23" s="67"/>
      <c r="K23" s="68"/>
    </row>
    <row r="24" spans="1:11" ht="12.75" x14ac:dyDescent="0.2">
      <c r="A24" s="52"/>
      <c r="B24" s="51" t="s">
        <v>172</v>
      </c>
      <c r="C24" s="67" t="s">
        <v>157</v>
      </c>
      <c r="D24" s="67" t="s">
        <v>157</v>
      </c>
      <c r="E24" s="67" t="s">
        <v>157</v>
      </c>
      <c r="F24" s="68" t="s">
        <v>157</v>
      </c>
      <c r="G24" s="68" t="s">
        <v>157</v>
      </c>
      <c r="H24" s="67" t="s">
        <v>157</v>
      </c>
      <c r="I24" s="67"/>
      <c r="J24" s="67"/>
      <c r="K24" s="68" t="s">
        <v>157</v>
      </c>
    </row>
    <row r="25" spans="1:11" ht="25.5" x14ac:dyDescent="0.2">
      <c r="A25" s="53" t="s">
        <v>80</v>
      </c>
      <c r="B25" s="49" t="s">
        <v>165</v>
      </c>
      <c r="C25" s="72" t="s">
        <v>157</v>
      </c>
      <c r="D25" s="73" t="s">
        <v>157</v>
      </c>
      <c r="E25" s="72" t="s">
        <v>157</v>
      </c>
      <c r="F25" s="72" t="s">
        <v>157</v>
      </c>
      <c r="G25" s="72" t="s">
        <v>157</v>
      </c>
      <c r="H25" s="72" t="s">
        <v>157</v>
      </c>
      <c r="I25" s="67"/>
      <c r="J25" s="67"/>
      <c r="K25" s="72" t="s">
        <v>157</v>
      </c>
    </row>
    <row r="26" spans="1:11" ht="15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ht="12.75" x14ac:dyDescent="0.2">
      <c r="A27" s="133" t="s">
        <v>166</v>
      </c>
      <c r="B27" s="133"/>
      <c r="C27" s="133"/>
      <c r="D27" s="133"/>
      <c r="E27" s="133"/>
      <c r="F27" s="133"/>
      <c r="G27" s="133"/>
      <c r="H27" s="133"/>
      <c r="I27" s="133"/>
      <c r="J27" s="134"/>
      <c r="K27" s="134"/>
    </row>
    <row r="28" spans="1:11" ht="86.25" customHeight="1" x14ac:dyDescent="0.2">
      <c r="A28" s="133" t="s">
        <v>167</v>
      </c>
      <c r="B28" s="133"/>
      <c r="C28" s="133"/>
      <c r="D28" s="133"/>
      <c r="E28" s="133"/>
      <c r="F28" s="133"/>
      <c r="G28" s="133"/>
      <c r="H28" s="133"/>
      <c r="I28" s="133"/>
      <c r="J28" s="134"/>
      <c r="K28" s="134"/>
    </row>
  </sheetData>
  <mergeCells count="8">
    <mergeCell ref="A27:K27"/>
    <mergeCell ref="A28:K28"/>
    <mergeCell ref="A5:K5"/>
    <mergeCell ref="A6:K6"/>
    <mergeCell ref="A8:B9"/>
    <mergeCell ref="C8:E8"/>
    <mergeCell ref="F8:H8"/>
    <mergeCell ref="I8:K8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tabSelected="1" zoomScale="90" zoomScaleNormal="90" workbookViewId="0">
      <selection activeCell="L28" sqref="L28"/>
    </sheetView>
  </sheetViews>
  <sheetFormatPr defaultRowHeight="11.25" x14ac:dyDescent="0.2"/>
  <cols>
    <col min="2" max="2" width="41.6640625" customWidth="1"/>
    <col min="3" max="4" width="15.1640625" customWidth="1"/>
    <col min="5" max="5" width="17.5" customWidth="1"/>
    <col min="6" max="6" width="16" customWidth="1"/>
    <col min="7" max="7" width="13.6640625" customWidth="1"/>
    <col min="8" max="8" width="14" customWidth="1"/>
  </cols>
  <sheetData>
    <row r="1" spans="1:8" ht="12.75" x14ac:dyDescent="0.2">
      <c r="A1" s="1"/>
      <c r="B1" s="1"/>
      <c r="C1" s="1"/>
      <c r="D1" s="1"/>
      <c r="E1" s="1"/>
      <c r="F1" s="1"/>
      <c r="G1" s="1"/>
      <c r="H1" s="2" t="s">
        <v>168</v>
      </c>
    </row>
    <row r="2" spans="1:8" ht="12.75" x14ac:dyDescent="0.2">
      <c r="A2" s="1"/>
      <c r="B2" s="1"/>
      <c r="C2" s="1"/>
      <c r="D2" s="1"/>
      <c r="E2" s="1"/>
      <c r="F2" s="1"/>
      <c r="G2" s="1"/>
      <c r="H2" s="2" t="s">
        <v>1</v>
      </c>
    </row>
    <row r="3" spans="1:8" ht="12.75" x14ac:dyDescent="0.2">
      <c r="A3" s="1"/>
      <c r="B3" s="1"/>
      <c r="C3" s="1"/>
      <c r="D3" s="1"/>
      <c r="E3" s="1"/>
      <c r="F3" s="1"/>
      <c r="G3" s="1"/>
      <c r="H3" s="2" t="s">
        <v>2</v>
      </c>
    </row>
    <row r="4" spans="1:8" ht="16.5" x14ac:dyDescent="0.25">
      <c r="A4" s="28"/>
      <c r="B4" s="28"/>
      <c r="C4" s="47"/>
      <c r="D4" s="28"/>
      <c r="E4" s="47"/>
      <c r="F4" s="47"/>
      <c r="G4" s="28"/>
      <c r="H4" s="28"/>
    </row>
    <row r="5" spans="1:8" ht="18.75" x14ac:dyDescent="0.2">
      <c r="A5" s="144" t="s">
        <v>150</v>
      </c>
      <c r="B5" s="144"/>
      <c r="C5" s="144"/>
      <c r="D5" s="144"/>
      <c r="E5" s="144"/>
      <c r="F5" s="144"/>
      <c r="G5" s="144"/>
      <c r="H5" s="144"/>
    </row>
    <row r="6" spans="1:8" ht="18.75" x14ac:dyDescent="0.2">
      <c r="A6" s="131" t="s">
        <v>175</v>
      </c>
      <c r="B6" s="131"/>
      <c r="C6" s="131"/>
      <c r="D6" s="131"/>
      <c r="E6" s="131"/>
      <c r="F6" s="131"/>
      <c r="G6" s="131"/>
      <c r="H6" s="131"/>
    </row>
    <row r="7" spans="1:8" ht="15" x14ac:dyDescent="0.25">
      <c r="A7" s="5"/>
      <c r="B7" s="5"/>
      <c r="C7" s="54"/>
      <c r="D7" s="54"/>
      <c r="E7" s="5"/>
      <c r="F7" s="54"/>
      <c r="G7" s="54"/>
      <c r="H7" s="5"/>
    </row>
    <row r="8" spans="1:8" ht="15.75" x14ac:dyDescent="0.2">
      <c r="A8" s="101" t="s">
        <v>169</v>
      </c>
      <c r="B8" s="101"/>
      <c r="C8" s="101" t="s">
        <v>170</v>
      </c>
      <c r="D8" s="101"/>
      <c r="E8" s="101"/>
      <c r="F8" s="101" t="s">
        <v>153</v>
      </c>
      <c r="G8" s="101"/>
      <c r="H8" s="101"/>
    </row>
    <row r="9" spans="1:8" ht="31.5" x14ac:dyDescent="0.2">
      <c r="A9" s="145"/>
      <c r="B9" s="101"/>
      <c r="C9" s="6" t="s">
        <v>33</v>
      </c>
      <c r="D9" s="6" t="s">
        <v>146</v>
      </c>
      <c r="E9" s="6" t="s">
        <v>155</v>
      </c>
      <c r="F9" s="6" t="s">
        <v>33</v>
      </c>
      <c r="G9" s="6" t="s">
        <v>146</v>
      </c>
      <c r="H9" s="6" t="s">
        <v>155</v>
      </c>
    </row>
    <row r="10" spans="1:8" ht="15.75" x14ac:dyDescent="0.2">
      <c r="A10" s="7" t="s">
        <v>60</v>
      </c>
      <c r="B10" s="55" t="s">
        <v>156</v>
      </c>
      <c r="C10" s="64">
        <v>488</v>
      </c>
      <c r="D10" s="65" t="s">
        <v>157</v>
      </c>
      <c r="E10" s="65" t="s">
        <v>157</v>
      </c>
      <c r="F10" s="65">
        <v>5247</v>
      </c>
      <c r="G10" s="65" t="s">
        <v>157</v>
      </c>
      <c r="H10" s="65" t="s">
        <v>157</v>
      </c>
    </row>
    <row r="11" spans="1:8" ht="15.75" x14ac:dyDescent="0.2">
      <c r="A11" s="9"/>
      <c r="B11" s="56" t="s">
        <v>158</v>
      </c>
      <c r="C11" s="64"/>
      <c r="D11" s="65"/>
      <c r="E11" s="65"/>
      <c r="F11" s="65"/>
      <c r="G11" s="65"/>
      <c r="H11" s="65"/>
    </row>
    <row r="12" spans="1:8" ht="15.75" x14ac:dyDescent="0.2">
      <c r="A12" s="11"/>
      <c r="B12" s="56" t="s">
        <v>159</v>
      </c>
      <c r="C12" s="64">
        <v>345</v>
      </c>
      <c r="D12" s="65" t="s">
        <v>157</v>
      </c>
      <c r="E12" s="65" t="s">
        <v>157</v>
      </c>
      <c r="F12" s="65">
        <v>4098.71</v>
      </c>
      <c r="G12" s="65"/>
      <c r="H12" s="65" t="s">
        <v>157</v>
      </c>
    </row>
    <row r="13" spans="1:8" ht="31.5" x14ac:dyDescent="0.2">
      <c r="A13" s="7" t="s">
        <v>62</v>
      </c>
      <c r="B13" s="22" t="s">
        <v>171</v>
      </c>
      <c r="C13" s="64">
        <v>120</v>
      </c>
      <c r="D13" s="64">
        <v>6</v>
      </c>
      <c r="E13" s="65" t="s">
        <v>157</v>
      </c>
      <c r="F13" s="65">
        <v>8860</v>
      </c>
      <c r="G13" s="65">
        <v>740</v>
      </c>
      <c r="H13" s="65" t="s">
        <v>157</v>
      </c>
    </row>
    <row r="14" spans="1:8" ht="15.75" x14ac:dyDescent="0.2">
      <c r="A14" s="9"/>
      <c r="B14" s="23" t="s">
        <v>158</v>
      </c>
      <c r="C14" s="64"/>
      <c r="D14" s="65"/>
      <c r="E14" s="65"/>
      <c r="F14" s="65"/>
      <c r="G14" s="65"/>
      <c r="H14" s="65"/>
    </row>
    <row r="15" spans="1:8" ht="15.75" x14ac:dyDescent="0.2">
      <c r="A15" s="11"/>
      <c r="B15" s="23" t="s">
        <v>161</v>
      </c>
      <c r="C15" s="64">
        <v>120</v>
      </c>
      <c r="D15" s="64">
        <v>6</v>
      </c>
      <c r="E15" s="65" t="s">
        <v>157</v>
      </c>
      <c r="F15" s="65">
        <v>8860</v>
      </c>
      <c r="G15" s="65">
        <v>740</v>
      </c>
      <c r="H15" s="65" t="s">
        <v>157</v>
      </c>
    </row>
    <row r="16" spans="1:8" ht="31.5" x14ac:dyDescent="0.2">
      <c r="A16" s="7" t="s">
        <v>64</v>
      </c>
      <c r="B16" s="22" t="s">
        <v>162</v>
      </c>
      <c r="C16" s="64">
        <v>61</v>
      </c>
      <c r="D16" s="64">
        <v>27</v>
      </c>
      <c r="E16" s="65" t="s">
        <v>157</v>
      </c>
      <c r="F16" s="65">
        <v>20507.759999999998</v>
      </c>
      <c r="G16" s="65">
        <v>10556.5</v>
      </c>
      <c r="H16" s="65" t="s">
        <v>157</v>
      </c>
    </row>
    <row r="17" spans="1:8" ht="15.75" x14ac:dyDescent="0.2">
      <c r="A17" s="9"/>
      <c r="B17" s="23" t="s">
        <v>158</v>
      </c>
      <c r="C17" s="65"/>
      <c r="D17" s="65"/>
      <c r="E17" s="65"/>
      <c r="F17" s="65"/>
      <c r="G17" s="65"/>
      <c r="H17" s="65"/>
    </row>
    <row r="18" spans="1:8" ht="15.75" x14ac:dyDescent="0.2">
      <c r="A18" s="11"/>
      <c r="B18" s="23" t="s">
        <v>172</v>
      </c>
      <c r="C18" s="65" t="s">
        <v>157</v>
      </c>
      <c r="D18" s="65" t="s">
        <v>157</v>
      </c>
      <c r="E18" s="65" t="s">
        <v>157</v>
      </c>
      <c r="F18" s="65" t="s">
        <v>157</v>
      </c>
      <c r="G18" s="65" t="s">
        <v>157</v>
      </c>
      <c r="H18" s="65" t="s">
        <v>157</v>
      </c>
    </row>
    <row r="19" spans="1:8" ht="31.5" x14ac:dyDescent="0.2">
      <c r="A19" s="7" t="s">
        <v>77</v>
      </c>
      <c r="B19" s="22" t="s">
        <v>163</v>
      </c>
      <c r="C19" s="64">
        <v>16</v>
      </c>
      <c r="D19" s="64">
        <v>9</v>
      </c>
      <c r="E19" s="65" t="s">
        <v>157</v>
      </c>
      <c r="F19" s="65">
        <v>28484.95</v>
      </c>
      <c r="G19" s="65">
        <v>13601.9</v>
      </c>
      <c r="H19" s="65" t="s">
        <v>157</v>
      </c>
    </row>
    <row r="20" spans="1:8" ht="15.75" x14ac:dyDescent="0.2">
      <c r="A20" s="9"/>
      <c r="B20" s="23" t="s">
        <v>158</v>
      </c>
      <c r="C20" s="65"/>
      <c r="D20" s="65"/>
      <c r="E20" s="65"/>
      <c r="F20" s="65"/>
      <c r="G20" s="65"/>
      <c r="H20" s="65"/>
    </row>
    <row r="21" spans="1:8" ht="15.75" x14ac:dyDescent="0.2">
      <c r="A21" s="11"/>
      <c r="B21" s="23" t="s">
        <v>172</v>
      </c>
      <c r="C21" s="65" t="s">
        <v>157</v>
      </c>
      <c r="D21" s="65" t="s">
        <v>157</v>
      </c>
      <c r="E21" s="65" t="s">
        <v>157</v>
      </c>
      <c r="F21" s="65" t="s">
        <v>157</v>
      </c>
      <c r="G21" s="65" t="s">
        <v>157</v>
      </c>
      <c r="H21" s="65" t="s">
        <v>157</v>
      </c>
    </row>
    <row r="22" spans="1:8" ht="15.75" x14ac:dyDescent="0.2">
      <c r="A22" s="7" t="s">
        <v>78</v>
      </c>
      <c r="B22" s="22" t="s">
        <v>164</v>
      </c>
      <c r="C22" s="42" t="s">
        <v>157</v>
      </c>
      <c r="D22" s="64">
        <v>1</v>
      </c>
      <c r="E22" s="65" t="s">
        <v>157</v>
      </c>
      <c r="F22" s="65" t="s">
        <v>157</v>
      </c>
      <c r="G22" s="65">
        <v>30000</v>
      </c>
      <c r="H22" s="42" t="s">
        <v>157</v>
      </c>
    </row>
    <row r="23" spans="1:8" ht="15.75" x14ac:dyDescent="0.2">
      <c r="A23" s="9"/>
      <c r="B23" s="23" t="s">
        <v>158</v>
      </c>
      <c r="C23" s="42"/>
      <c r="D23" s="42"/>
      <c r="E23" s="42"/>
      <c r="F23" s="42"/>
      <c r="G23" s="42"/>
      <c r="H23" s="42"/>
    </row>
    <row r="24" spans="1:8" ht="15.75" x14ac:dyDescent="0.2">
      <c r="A24" s="11"/>
      <c r="B24" s="23" t="s">
        <v>172</v>
      </c>
      <c r="C24" s="42" t="s">
        <v>157</v>
      </c>
      <c r="D24" s="42" t="s">
        <v>157</v>
      </c>
      <c r="E24" s="42" t="s">
        <v>157</v>
      </c>
      <c r="F24" s="42" t="s">
        <v>157</v>
      </c>
      <c r="G24" s="42" t="s">
        <v>157</v>
      </c>
      <c r="H24" s="42" t="s">
        <v>157</v>
      </c>
    </row>
    <row r="25" spans="1:8" ht="15.75" x14ac:dyDescent="0.2">
      <c r="A25" s="12" t="s">
        <v>80</v>
      </c>
      <c r="B25" s="22" t="s">
        <v>173</v>
      </c>
      <c r="C25" s="42" t="s">
        <v>157</v>
      </c>
      <c r="D25" s="42" t="s">
        <v>157</v>
      </c>
      <c r="E25" s="42" t="s">
        <v>157</v>
      </c>
      <c r="F25" s="42" t="s">
        <v>157</v>
      </c>
      <c r="G25" s="42" t="s">
        <v>157</v>
      </c>
      <c r="H25" s="42" t="s">
        <v>157</v>
      </c>
    </row>
    <row r="26" spans="1:8" ht="15" x14ac:dyDescent="0.25">
      <c r="A26" s="5"/>
      <c r="B26" s="5"/>
      <c r="C26" s="54"/>
      <c r="D26" s="54"/>
      <c r="E26" s="54"/>
      <c r="F26" s="54"/>
      <c r="G26" s="5"/>
      <c r="H26" s="5"/>
    </row>
    <row r="27" spans="1:8" ht="12.75" x14ac:dyDescent="0.2">
      <c r="A27" s="133" t="s">
        <v>166</v>
      </c>
      <c r="B27" s="133"/>
      <c r="C27" s="133"/>
      <c r="D27" s="133"/>
      <c r="E27" s="133"/>
      <c r="F27" s="133"/>
      <c r="G27" s="133"/>
      <c r="H27" s="133"/>
    </row>
    <row r="28" spans="1:8" ht="69.75" customHeight="1" x14ac:dyDescent="0.2">
      <c r="A28" s="143" t="s">
        <v>167</v>
      </c>
      <c r="B28" s="143"/>
      <c r="C28" s="143"/>
      <c r="D28" s="143"/>
      <c r="E28" s="143"/>
      <c r="F28" s="143"/>
      <c r="G28" s="143"/>
      <c r="H28" s="143"/>
    </row>
  </sheetData>
  <mergeCells count="7">
    <mergeCell ref="A28:H28"/>
    <mergeCell ref="A5:H5"/>
    <mergeCell ref="A6:H6"/>
    <mergeCell ref="A8:B9"/>
    <mergeCell ref="C8:E8"/>
    <mergeCell ref="F8:H8"/>
    <mergeCell ref="A27:H27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прил2</vt:lpstr>
      <vt:lpstr>прил3</vt:lpstr>
      <vt:lpstr>прил3.1</vt:lpstr>
      <vt:lpstr>прил4</vt:lpstr>
      <vt:lpstr>прил5</vt:lpstr>
      <vt:lpstr>прил6</vt:lpstr>
      <vt:lpstr>прил7</vt:lpstr>
      <vt:lpstr>прил8</vt:lpstr>
      <vt:lpstr>прил9</vt:lpstr>
      <vt:lpstr>прил2!Область_печати</vt:lpstr>
      <vt:lpstr>прил3.1!Область_печати</vt:lpstr>
      <vt:lpstr>прил4!Область_печати</vt:lpstr>
      <vt:lpstr>прил6!Область_печати</vt:lpstr>
      <vt:lpstr>прил7!Область_печати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Владимировна Климовская</dc:creator>
  <cp:lastModifiedBy>Ольга Геннадьевна Беломестных</cp:lastModifiedBy>
  <cp:lastPrinted>2018-10-19T07:42:18Z</cp:lastPrinted>
  <dcterms:created xsi:type="dcterms:W3CDTF">2018-10-17T08:05:41Z</dcterms:created>
  <dcterms:modified xsi:type="dcterms:W3CDTF">2018-10-19T07:50:06Z</dcterms:modified>
</cp:coreProperties>
</file>